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Sažetak" sheetId="1" r:id="rId1"/>
    <sheet name="Račun prihoda i rashoda" sheetId="2" r:id="rId2"/>
    <sheet name="Rashodi prema funkcijskoj klasi" sheetId="3" r:id="rId3"/>
    <sheet name="Posebni dio " sheetId="4" r:id="rId4"/>
    <sheet name="Sažetak za Obrazloženje" sheetId="5" r:id="rId5"/>
    <sheet name="Prihodi" sheetId="6" r:id="rId6"/>
    <sheet name="Rashodi" sheetId="7" r:id="rId7"/>
  </sheets>
  <definedNames/>
  <calcPr fullCalcOnLoad="1"/>
</workbook>
</file>

<file path=xl/sharedStrings.xml><?xml version="1.0" encoding="utf-8"?>
<sst xmlns="http://schemas.openxmlformats.org/spreadsheetml/2006/main" count="313" uniqueCount="120">
  <si>
    <t>Oznaka</t>
  </si>
  <si>
    <t>Razdjel: 6 ODJEL GRADSKE UPRAVE ZA KULTURU</t>
  </si>
  <si>
    <t>Glava: 6-7 ART KINO - JAVNA USTANOVA U KULTURI</t>
  </si>
  <si>
    <t>1232 REDOVNA DJELATNOST USTANOVE</t>
  </si>
  <si>
    <t>A123201 STRUČNO, ADMINISTRATIVNO I TEHNIČKO OSOBLJE</t>
  </si>
  <si>
    <t>Izvor: 11 OPĆI PRIHODI I PRIMICI</t>
  </si>
  <si>
    <t>3 Rashodi poslovanja</t>
  </si>
  <si>
    <t>31 Rashodi za zaposlene</t>
  </si>
  <si>
    <t>Izvor: 44 PRIHODI ZA POSEBNE NAMJENE - PRORAČUNSKI KORISNICI</t>
  </si>
  <si>
    <t>Izvor: 57 POMOĆI - PRORAČUNSKI KORISNICI</t>
  </si>
  <si>
    <t>Izvor: 62 DONACIJE - PRORAČUNSKI KORISNICI</t>
  </si>
  <si>
    <t>A123202 REDOVNA DJELATNOST USTANOVE</t>
  </si>
  <si>
    <t>32 Materijalni rashodi</t>
  </si>
  <si>
    <t>34 Financijski rashodi</t>
  </si>
  <si>
    <t>Izvor: 31 VLASTITI PRIHODI - PRORAČUNSKI KORISNICI</t>
  </si>
  <si>
    <t>Izvor: 93 VIŠAK - VLASTITI PRIHODI</t>
  </si>
  <si>
    <t>A123203 PROGRAMSKE AKTIVNOSTI USTANOVE</t>
  </si>
  <si>
    <t>4 Rashodi za nabavu nefinancijske imovine</t>
  </si>
  <si>
    <t>42 Rashodi za nabavu proizvedene dugotrajne imovine</t>
  </si>
  <si>
    <t>K123204 NABAVA OPREME</t>
  </si>
  <si>
    <t>Izvor: 94 VIŠAK - PRIHODI ZA POSEBNE NAMJENE</t>
  </si>
  <si>
    <t>Izvor: 96 VIŠAK - DONACIJE</t>
  </si>
  <si>
    <t>41 Rashodi za nabavu neproizvedene dugotrajne imovine</t>
  </si>
  <si>
    <t>Glava: 106-11 ART KINO - JAVNA USTANOVA U KULTURI</t>
  </si>
  <si>
    <t>Razdjel: 106 UPRAVNI ODJEL ZA ODGOJ I OBRAZOVANJE, KULTURU, SPORT I MLADE</t>
  </si>
  <si>
    <t>Plan 2023.</t>
  </si>
  <si>
    <t>Razlika</t>
  </si>
  <si>
    <t>Indeks</t>
  </si>
  <si>
    <t>-</t>
  </si>
  <si>
    <t>Drugi rebalans financijskog plana Art-kina za 2023. godinu</t>
  </si>
  <si>
    <t>POSEBNI DIO</t>
  </si>
  <si>
    <t>I. OPĆI DIO</t>
  </si>
  <si>
    <t xml:space="preserve">A. RAČUN PRIHODA I RASHODA </t>
  </si>
  <si>
    <t>PRIHODI POSLOVANJA</t>
  </si>
  <si>
    <t>Razred</t>
  </si>
  <si>
    <t>Skupina</t>
  </si>
  <si>
    <t>Izvor</t>
  </si>
  <si>
    <t>Naziv prihoda</t>
  </si>
  <si>
    <t>Plan  2023.</t>
  </si>
  <si>
    <t>Prihodi poslovanja</t>
  </si>
  <si>
    <t>Pomoći iz inozemstva i od subjekata unutar općeg proračuna</t>
  </si>
  <si>
    <t>Pomoći</t>
  </si>
  <si>
    <t>Prihodi od imovine</t>
  </si>
  <si>
    <t>Vlastiti prihodi</t>
  </si>
  <si>
    <t>Prihodi od upravnih i administrativnih pristojbi, pristojbi po posebnim propisima i naknada</t>
  </si>
  <si>
    <t>Prihodi za posebne namjene</t>
  </si>
  <si>
    <t>Prihodi od prodaje proizvoda i roba, te pruženih usluga i prihodi od donacija i povrati po protestiranim jamstvima</t>
  </si>
  <si>
    <t xml:space="preserve">Donacije </t>
  </si>
  <si>
    <t>Prihodi iz nadležnog proračuna i od HZZO-a temeljem ugovornih obveza</t>
  </si>
  <si>
    <t>Opći prihodi i primici</t>
  </si>
  <si>
    <t>Vlastiti izvori</t>
  </si>
  <si>
    <t>Rezultat poslovanja</t>
  </si>
  <si>
    <t>Višak - Vlastiti prihodi</t>
  </si>
  <si>
    <t>Višak - Prihodi za posebne namjene</t>
  </si>
  <si>
    <t>Višak - prihodi od pomoći</t>
  </si>
  <si>
    <t>Višak - Donacije</t>
  </si>
  <si>
    <t>RASHODI POSLOVANJA</t>
  </si>
  <si>
    <t>Naziv rashoda</t>
  </si>
  <si>
    <t>Rashodi poslovanja</t>
  </si>
  <si>
    <t>Rashodi za zaposlene</t>
  </si>
  <si>
    <t>Donacije</t>
  </si>
  <si>
    <t>Materijalni rashodi</t>
  </si>
  <si>
    <t>Višak- Vlastiti prihodi</t>
  </si>
  <si>
    <t>Financijski rashodi</t>
  </si>
  <si>
    <t>Rashodi za nabavu nefinancijske imovine</t>
  </si>
  <si>
    <t>Rashodi za nabavu neproizvedene dugotrajne imovine</t>
  </si>
  <si>
    <t>Rashodi za nabavu proizvedene dugotrajne imovine</t>
  </si>
  <si>
    <t>UKUPNI RASHODI</t>
  </si>
  <si>
    <t>RASHODI PREMA FUNKCIJSKOJ KLASIFIKACIJI</t>
  </si>
  <si>
    <t>BROJČANA OZNAKA I NAZIV</t>
  </si>
  <si>
    <t xml:space="preserve">Razlika </t>
  </si>
  <si>
    <t>08 Rekreacija, kultura, religija</t>
  </si>
  <si>
    <t>082 Službe kulture</t>
  </si>
  <si>
    <t>Drugi rebalans</t>
  </si>
  <si>
    <t xml:space="preserve">ART-KINO </t>
  </si>
  <si>
    <t>Krešimirova 2, Rijeka</t>
  </si>
  <si>
    <t>OIB: 12254758142</t>
  </si>
  <si>
    <t>ŠIFRA DJEL.NKD: 9001</t>
  </si>
  <si>
    <t>I Opći dio</t>
  </si>
  <si>
    <t>A) SAŽETAK RAČUNA PRIHODA I RASHODA</t>
  </si>
  <si>
    <t>PRIHODI UKUPNO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</si>
  <si>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</si>
  <si>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</si>
  <si>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</si>
  <si>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</si>
  <si>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</si>
  <si>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</si>
  <si>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</si>
  <si>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</si>
  <si>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</si>
  <si>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</si>
  <si>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VIŠAK/MANJAK IZ PRETHODNE/IH GODINE KOJI ĆE SE RASPOREDITI/ POKRITI</t>
  </si>
  <si>
    <t>VIŠAK / MANJAK + NETO FINANCIRANJE</t>
  </si>
  <si>
    <t>Za računovodstvo:</t>
  </si>
  <si>
    <t>Ravnateljica</t>
  </si>
  <si>
    <t>Lidija Butorac Kušić</t>
  </si>
  <si>
    <t>Slobodanka Mišković</t>
  </si>
  <si>
    <t>Rijeka, 22.05.2023.</t>
  </si>
  <si>
    <t xml:space="preserve">Klasa:    </t>
  </si>
  <si>
    <t xml:space="preserve">Akt br.: </t>
  </si>
  <si>
    <t>A. PRIHODI UKUPNO</t>
  </si>
  <si>
    <t>B. RASHODI UKUPNO</t>
  </si>
  <si>
    <t>C. VIŠAK/MANJAK IZ PRETHODNE/IH GODINE KOJI ĆE SE RASPOREDITI/ POKRITI</t>
  </si>
  <si>
    <t>RAZLIKA (A-B+C)</t>
  </si>
  <si>
    <t>Opis</t>
  </si>
  <si>
    <t>6 Prihodi poslovanja</t>
  </si>
  <si>
    <t>63 Pomoći iz inozemstva i od subjekata unutar općeg proračuna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</si>
  <si>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</si>
  <si>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</si>
  <si>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</si>
  <si>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SVEUKUPNO PRIHODI</t>
  </si>
  <si>
    <t>SVEUKUPNO RASHODI</t>
  </si>
  <si>
    <t xml:space="preserve">Indeks </t>
  </si>
  <si>
    <t>92 Rezultat poslovanja (Višak prethodnih godina)</t>
  </si>
  <si>
    <t>Preneseni višak koji će se rasporediti</t>
  </si>
  <si>
    <t>Klasa: 007-01/23-05/5</t>
  </si>
  <si>
    <t>Ur.br.: 2170-1-35-01-23-4</t>
  </si>
  <si>
    <t>Rijeka, 23.05.2023.</t>
  </si>
  <si>
    <t>Druge izmjene i dopune financijskog plana Art-kina za 2023. godinu</t>
  </si>
  <si>
    <t>Novi plan 2023.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</si>
</sst>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Franklin Gothic Book"/>
      <family val="2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7.5"/>
      <color indexed="8"/>
      <name val="Microsoft Sans Serif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7.5"/>
      <color rgb="FF000000"/>
      <name val="Microsoft Sans Serif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65" fillId="0" borderId="0" xfId="0" applyFont="1" applyAlignment="1">
      <alignment horizontal="left" indent="1"/>
    </xf>
    <xf numFmtId="0" fontId="66" fillId="0" borderId="0" xfId="0" applyFont="1" applyAlignment="1">
      <alignment horizontal="left" indent="1"/>
    </xf>
    <xf numFmtId="0" fontId="67" fillId="0" borderId="10" xfId="0" applyFont="1" applyBorder="1" applyAlignment="1">
      <alignment horizontal="center" vertical="center" wrapText="1"/>
    </xf>
    <xf numFmtId="0" fontId="66" fillId="33" borderId="0" xfId="0" applyFont="1" applyFill="1" applyAlignment="1">
      <alignment horizontal="left" indent="1"/>
    </xf>
    <xf numFmtId="0" fontId="68" fillId="33" borderId="11" xfId="0" applyFont="1" applyFill="1" applyBorder="1" applyAlignment="1">
      <alignment horizontal="left" wrapText="1" indent="1"/>
    </xf>
    <xf numFmtId="4" fontId="68" fillId="33" borderId="11" xfId="0" applyNumberFormat="1" applyFont="1" applyFill="1" applyBorder="1" applyAlignment="1">
      <alignment horizontal="right" wrapText="1" indent="1"/>
    </xf>
    <xf numFmtId="0" fontId="68" fillId="33" borderId="11" xfId="0" applyFont="1" applyFill="1" applyBorder="1" applyAlignment="1">
      <alignment horizontal="right" wrapText="1" indent="1"/>
    </xf>
    <xf numFmtId="0" fontId="66" fillId="34" borderId="0" xfId="0" applyFont="1" applyFill="1" applyAlignment="1">
      <alignment horizontal="left" indent="1"/>
    </xf>
    <xf numFmtId="0" fontId="69" fillId="34" borderId="11" xfId="0" applyFont="1" applyFill="1" applyBorder="1" applyAlignment="1">
      <alignment horizontal="left" wrapText="1" indent="1"/>
    </xf>
    <xf numFmtId="4" fontId="69" fillId="34" borderId="11" xfId="0" applyNumberFormat="1" applyFont="1" applyFill="1" applyBorder="1" applyAlignment="1">
      <alignment horizontal="right" wrapText="1" indent="1"/>
    </xf>
    <xf numFmtId="0" fontId="69" fillId="34" borderId="11" xfId="0" applyFont="1" applyFill="1" applyBorder="1" applyAlignment="1">
      <alignment horizontal="right" wrapText="1" indent="1"/>
    </xf>
    <xf numFmtId="0" fontId="69" fillId="34" borderId="11" xfId="0" applyFont="1" applyFill="1" applyBorder="1" applyAlignment="1">
      <alignment horizontal="left" wrapText="1" indent="2"/>
    </xf>
    <xf numFmtId="0" fontId="70" fillId="34" borderId="11" xfId="0" applyFont="1" applyFill="1" applyBorder="1" applyAlignment="1">
      <alignment horizontal="left" wrapText="1" indent="3"/>
    </xf>
    <xf numFmtId="4" fontId="70" fillId="34" borderId="11" xfId="0" applyNumberFormat="1" applyFont="1" applyFill="1" applyBorder="1" applyAlignment="1">
      <alignment horizontal="right" wrapText="1" indent="1"/>
    </xf>
    <xf numFmtId="0" fontId="70" fillId="34" borderId="11" xfId="0" applyFont="1" applyFill="1" applyBorder="1" applyAlignment="1">
      <alignment horizontal="right" wrapText="1" indent="1"/>
    </xf>
    <xf numFmtId="0" fontId="70" fillId="34" borderId="11" xfId="0" applyFont="1" applyFill="1" applyBorder="1" applyAlignment="1">
      <alignment horizontal="left" wrapText="1" indent="4"/>
    </xf>
    <xf numFmtId="0" fontId="70" fillId="34" borderId="11" xfId="0" applyFont="1" applyFill="1" applyBorder="1" applyAlignment="1">
      <alignment horizontal="left" wrapText="1" indent="1"/>
    </xf>
    <xf numFmtId="0" fontId="68" fillId="33" borderId="11" xfId="0" applyFont="1" applyFill="1" applyBorder="1" applyAlignment="1">
      <alignment wrapText="1"/>
    </xf>
    <xf numFmtId="0" fontId="0" fillId="0" borderId="12" xfId="0" applyBorder="1" applyAlignment="1">
      <alignment horizontal="left" indent="1"/>
    </xf>
    <xf numFmtId="0" fontId="5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2" fillId="35" borderId="13" xfId="59" applyFont="1" applyFill="1" applyBorder="1" applyAlignment="1">
      <alignment horizontal="center" vertical="center" wrapText="1"/>
      <protection/>
    </xf>
    <xf numFmtId="0" fontId="2" fillId="35" borderId="14" xfId="59" applyFont="1" applyFill="1" applyBorder="1" applyAlignment="1">
      <alignment horizontal="center" vertical="center" wrapText="1"/>
      <protection/>
    </xf>
    <xf numFmtId="0" fontId="7" fillId="36" borderId="13" xfId="59" applyFont="1" applyFill="1" applyBorder="1" applyAlignment="1">
      <alignment horizontal="left" vertical="center" wrapText="1"/>
      <protection/>
    </xf>
    <xf numFmtId="3" fontId="7" fillId="36" borderId="13" xfId="59" applyNumberFormat="1" applyFont="1" applyFill="1" applyBorder="1" applyAlignment="1">
      <alignment horizontal="right"/>
      <protection/>
    </xf>
    <xf numFmtId="0" fontId="8" fillId="36" borderId="13" xfId="59" applyFont="1" applyFill="1" applyBorder="1" applyAlignment="1">
      <alignment horizontal="left" vertical="center" wrapText="1"/>
      <protection/>
    </xf>
    <xf numFmtId="3" fontId="8" fillId="36" borderId="13" xfId="59" applyNumberFormat="1" applyFont="1" applyFill="1" applyBorder="1" applyAlignment="1">
      <alignment horizontal="right"/>
      <protection/>
    </xf>
    <xf numFmtId="0" fontId="8" fillId="36" borderId="13" xfId="59" applyFont="1" applyFill="1" applyBorder="1" applyAlignment="1" quotePrefix="1">
      <alignment horizontal="left" vertical="center"/>
      <protection/>
    </xf>
    <xf numFmtId="0" fontId="9" fillId="36" borderId="13" xfId="59" applyFont="1" applyFill="1" applyBorder="1" applyAlignment="1" quotePrefix="1">
      <alignment horizontal="left" vertical="center"/>
      <protection/>
    </xf>
    <xf numFmtId="2" fontId="9" fillId="36" borderId="13" xfId="59" applyNumberFormat="1" applyFont="1" applyFill="1" applyBorder="1" applyAlignment="1" quotePrefix="1">
      <alignment horizontal="left" vertical="center" wrapText="1"/>
      <protection/>
    </xf>
    <xf numFmtId="0" fontId="9" fillId="36" borderId="13" xfId="59" applyFont="1" applyFill="1" applyBorder="1" applyAlignment="1" quotePrefix="1">
      <alignment horizontal="left" vertical="center" wrapText="1"/>
      <protection/>
    </xf>
    <xf numFmtId="0" fontId="7" fillId="36" borderId="13" xfId="59" applyFont="1" applyFill="1" applyBorder="1" applyAlignment="1" quotePrefix="1">
      <alignment horizontal="left" vertical="center"/>
      <protection/>
    </xf>
    <xf numFmtId="0" fontId="8" fillId="36" borderId="15" xfId="59" applyFont="1" applyFill="1" applyBorder="1" applyAlignment="1" quotePrefix="1">
      <alignment horizontal="left" vertical="center"/>
      <protection/>
    </xf>
    <xf numFmtId="0" fontId="7" fillId="36" borderId="15" xfId="59" applyFont="1" applyFill="1" applyBorder="1" applyAlignment="1" quotePrefix="1">
      <alignment horizontal="left" vertical="center"/>
      <protection/>
    </xf>
    <xf numFmtId="0" fontId="9" fillId="36" borderId="15" xfId="59" applyFont="1" applyFill="1" applyBorder="1" applyAlignment="1" quotePrefix="1">
      <alignment horizontal="left" vertical="center"/>
      <protection/>
    </xf>
    <xf numFmtId="3" fontId="8" fillId="36" borderId="15" xfId="59" applyNumberFormat="1" applyFont="1" applyFill="1" applyBorder="1" applyAlignment="1">
      <alignment horizontal="right"/>
      <protection/>
    </xf>
    <xf numFmtId="0" fontId="8" fillId="36" borderId="0" xfId="59" applyFont="1" applyFill="1" applyBorder="1" applyAlignment="1" quotePrefix="1">
      <alignment horizontal="left" vertical="center"/>
      <protection/>
    </xf>
    <xf numFmtId="0" fontId="7" fillId="36" borderId="0" xfId="59" applyFont="1" applyFill="1" applyBorder="1" applyAlignment="1" quotePrefix="1">
      <alignment horizontal="left" vertical="center"/>
      <protection/>
    </xf>
    <xf numFmtId="0" fontId="9" fillId="36" borderId="0" xfId="59" applyFont="1" applyFill="1" applyBorder="1" applyAlignment="1" quotePrefix="1">
      <alignment horizontal="left" vertical="center"/>
      <protection/>
    </xf>
    <xf numFmtId="3" fontId="8" fillId="36" borderId="0" xfId="59" applyNumberFormat="1" applyFont="1" applyFill="1" applyBorder="1" applyAlignment="1">
      <alignment horizontal="right"/>
      <protection/>
    </xf>
    <xf numFmtId="0" fontId="8" fillId="36" borderId="16" xfId="59" applyFont="1" applyFill="1" applyBorder="1" applyAlignment="1" quotePrefix="1">
      <alignment horizontal="left" vertical="center"/>
      <protection/>
    </xf>
    <xf numFmtId="0" fontId="7" fillId="36" borderId="16" xfId="59" applyFont="1" applyFill="1" applyBorder="1" applyAlignment="1" quotePrefix="1">
      <alignment horizontal="left" vertical="center"/>
      <protection/>
    </xf>
    <xf numFmtId="0" fontId="9" fillId="36" borderId="16" xfId="59" applyFont="1" applyFill="1" applyBorder="1" applyAlignment="1" quotePrefix="1">
      <alignment horizontal="left" vertical="center"/>
      <protection/>
    </xf>
    <xf numFmtId="3" fontId="8" fillId="36" borderId="16" xfId="59" applyNumberFormat="1" applyFont="1" applyFill="1" applyBorder="1" applyAlignment="1">
      <alignment horizontal="right"/>
      <protection/>
    </xf>
    <xf numFmtId="0" fontId="10" fillId="36" borderId="13" xfId="59" applyFont="1" applyFill="1" applyBorder="1" applyAlignment="1" quotePrefix="1">
      <alignment horizontal="left" vertical="center"/>
      <protection/>
    </xf>
    <xf numFmtId="0" fontId="41" fillId="0" borderId="0" xfId="59" applyFont="1">
      <alignment/>
      <protection/>
    </xf>
    <xf numFmtId="0" fontId="12" fillId="0" borderId="0" xfId="59" applyFont="1" applyAlignment="1">
      <alignment horizontal="center" vertical="center" wrapText="1"/>
      <protection/>
    </xf>
    <xf numFmtId="0" fontId="8" fillId="0" borderId="0" xfId="59" applyFont="1" applyAlignment="1">
      <alignment vertical="center" wrapText="1"/>
      <protection/>
    </xf>
    <xf numFmtId="0" fontId="7" fillId="35" borderId="13" xfId="59" applyFont="1" applyFill="1" applyBorder="1" applyAlignment="1">
      <alignment horizontal="center" vertical="center" wrapText="1"/>
      <protection/>
    </xf>
    <xf numFmtId="0" fontId="7" fillId="35" borderId="14" xfId="59" applyFont="1" applyFill="1" applyBorder="1" applyAlignment="1">
      <alignment horizontal="center" vertical="center" wrapText="1"/>
      <protection/>
    </xf>
    <xf numFmtId="0" fontId="7" fillId="36" borderId="13" xfId="59" applyFont="1" applyFill="1" applyBorder="1" applyAlignment="1">
      <alignment horizontal="left" vertical="center"/>
      <protection/>
    </xf>
    <xf numFmtId="0" fontId="7" fillId="36" borderId="13" xfId="59" applyFont="1" applyFill="1" applyBorder="1" applyAlignment="1">
      <alignment vertical="center" wrapText="1"/>
      <protection/>
    </xf>
    <xf numFmtId="0" fontId="8" fillId="36" borderId="13" xfId="59" applyFont="1" applyFill="1" applyBorder="1" applyAlignment="1">
      <alignment vertical="center" wrapText="1"/>
      <protection/>
    </xf>
    <xf numFmtId="0" fontId="9" fillId="36" borderId="13" xfId="59" applyFont="1" applyFill="1" applyBorder="1" applyAlignment="1">
      <alignment horizontal="left" vertical="center" wrapText="1"/>
      <protection/>
    </xf>
    <xf numFmtId="3" fontId="42" fillId="35" borderId="13" xfId="59" applyNumberFormat="1" applyFont="1" applyFill="1" applyBorder="1">
      <alignment/>
      <protection/>
    </xf>
    <xf numFmtId="4" fontId="0" fillId="0" borderId="13" xfId="0" applyNumberFormat="1" applyBorder="1" applyAlignment="1">
      <alignment/>
    </xf>
    <xf numFmtId="4" fontId="63" fillId="35" borderId="13" xfId="0" applyNumberFormat="1" applyFont="1" applyFill="1" applyBorder="1" applyAlignment="1">
      <alignment/>
    </xf>
    <xf numFmtId="0" fontId="8" fillId="0" borderId="0" xfId="59" applyFont="1" applyAlignment="1">
      <alignment horizontal="center" vertical="center" wrapText="1"/>
      <protection/>
    </xf>
    <xf numFmtId="4" fontId="0" fillId="0" borderId="13" xfId="0" applyNumberFormat="1" applyBorder="1" applyAlignment="1">
      <alignment horizontal="right"/>
    </xf>
    <xf numFmtId="3" fontId="8" fillId="0" borderId="13" xfId="59" applyNumberFormat="1" applyFont="1" applyFill="1" applyBorder="1" applyAlignment="1">
      <alignment horizontal="right"/>
      <protection/>
    </xf>
    <xf numFmtId="3" fontId="7" fillId="0" borderId="13" xfId="59" applyNumberFormat="1" applyFont="1" applyFill="1" applyBorder="1" applyAlignment="1">
      <alignment horizontal="right"/>
      <protection/>
    </xf>
    <xf numFmtId="0" fontId="5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vertical="center" wrapText="1"/>
      <protection/>
    </xf>
    <xf numFmtId="0" fontId="2" fillId="35" borderId="13" xfId="58" applyFont="1" applyFill="1" applyBorder="1" applyAlignment="1">
      <alignment horizontal="center" vertical="center" wrapText="1"/>
      <protection/>
    </xf>
    <xf numFmtId="0" fontId="7" fillId="36" borderId="13" xfId="58" applyFont="1" applyFill="1" applyBorder="1" applyAlignment="1">
      <alignment horizontal="left" vertical="center" wrapText="1"/>
      <protection/>
    </xf>
    <xf numFmtId="4" fontId="2" fillId="36" borderId="13" xfId="58" applyNumberFormat="1" applyFont="1" applyFill="1" applyBorder="1" applyAlignment="1">
      <alignment horizontal="right"/>
      <protection/>
    </xf>
    <xf numFmtId="49" fontId="9" fillId="36" borderId="13" xfId="58" applyNumberFormat="1" applyFont="1" applyFill="1" applyBorder="1" applyAlignment="1" quotePrefix="1">
      <alignment horizontal="left" vertical="center" wrapText="1"/>
      <protection/>
    </xf>
    <xf numFmtId="4" fontId="6" fillId="36" borderId="13" xfId="58" applyNumberFormat="1" applyFont="1" applyFill="1" applyBorder="1" applyAlignment="1">
      <alignment horizontal="right"/>
      <protection/>
    </xf>
    <xf numFmtId="0" fontId="7" fillId="0" borderId="0" xfId="57" applyFont="1">
      <alignment/>
      <protection/>
    </xf>
    <xf numFmtId="0" fontId="63" fillId="0" borderId="0" xfId="57" applyFont="1">
      <alignment/>
      <protection/>
    </xf>
    <xf numFmtId="0" fontId="0" fillId="0" borderId="0" xfId="57">
      <alignment/>
      <protection/>
    </xf>
    <xf numFmtId="4" fontId="0" fillId="0" borderId="0" xfId="57" applyNumberFormat="1">
      <alignment/>
      <protection/>
    </xf>
    <xf numFmtId="0" fontId="13" fillId="0" borderId="0" xfId="57" applyFont="1" applyFill="1" applyAlignment="1">
      <alignment vertical="center"/>
      <protection/>
    </xf>
    <xf numFmtId="0" fontId="42" fillId="0" borderId="0" xfId="57" applyFont="1" applyFill="1">
      <alignment/>
      <protection/>
    </xf>
    <xf numFmtId="0" fontId="0" fillId="0" borderId="0" xfId="57" applyFill="1">
      <alignment/>
      <protection/>
    </xf>
    <xf numFmtId="0" fontId="8" fillId="0" borderId="0" xfId="57" applyFont="1">
      <alignment/>
      <protection/>
    </xf>
    <xf numFmtId="0" fontId="41" fillId="0" borderId="0" xfId="57" applyFont="1">
      <alignment/>
      <protection/>
    </xf>
    <xf numFmtId="0" fontId="41" fillId="0" borderId="0" xfId="57" applyFont="1">
      <alignment/>
      <protection/>
    </xf>
    <xf numFmtId="0" fontId="3" fillId="0" borderId="0" xfId="61" applyFont="1" applyAlignment="1">
      <alignment horizontal="center" vertical="center" wrapText="1"/>
      <protection/>
    </xf>
    <xf numFmtId="4" fontId="3" fillId="0" borderId="0" xfId="61" applyNumberFormat="1" applyFont="1" applyAlignment="1">
      <alignment horizontal="center" vertical="center" wrapText="1"/>
      <protection/>
    </xf>
    <xf numFmtId="0" fontId="15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left" wrapText="1"/>
      <protection/>
    </xf>
    <xf numFmtId="0" fontId="16" fillId="0" borderId="0" xfId="61" applyFont="1" applyAlignment="1">
      <alignment wrapText="1"/>
      <protection/>
    </xf>
    <xf numFmtId="4" fontId="16" fillId="0" borderId="0" xfId="61" applyNumberFormat="1" applyFont="1" applyAlignment="1">
      <alignment wrapText="1"/>
      <protection/>
    </xf>
    <xf numFmtId="0" fontId="6" fillId="0" borderId="0" xfId="61" applyFont="1">
      <alignment/>
      <protection/>
    </xf>
    <xf numFmtId="0" fontId="17" fillId="0" borderId="0" xfId="61" applyFont="1">
      <alignment/>
      <protection/>
    </xf>
    <xf numFmtId="0" fontId="6" fillId="0" borderId="13" xfId="61" applyFont="1" applyBorder="1" applyAlignment="1">
      <alignment horizontal="center" vertical="center" wrapText="1"/>
      <protection/>
    </xf>
    <xf numFmtId="4" fontId="7" fillId="37" borderId="13" xfId="61" applyNumberFormat="1" applyFont="1" applyFill="1" applyBorder="1" applyAlignment="1">
      <alignment/>
      <protection/>
    </xf>
    <xf numFmtId="4" fontId="7" fillId="0" borderId="13" xfId="61" applyNumberFormat="1" applyFont="1" applyBorder="1" applyAlignment="1">
      <alignment horizontal="right"/>
      <protection/>
    </xf>
    <xf numFmtId="4" fontId="8" fillId="0" borderId="13" xfId="61" applyNumberFormat="1" applyFont="1" applyBorder="1" applyAlignment="1">
      <alignment horizontal="right"/>
      <protection/>
    </xf>
    <xf numFmtId="0" fontId="8" fillId="37" borderId="17" xfId="61" applyFont="1" applyFill="1" applyBorder="1" applyAlignment="1">
      <alignment horizontal="left" vertical="center"/>
      <protection/>
    </xf>
    <xf numFmtId="0" fontId="8" fillId="37" borderId="18" xfId="61" applyFont="1" applyFill="1" applyBorder="1" applyAlignment="1">
      <alignment vertical="center"/>
      <protection/>
    </xf>
    <xf numFmtId="0" fontId="8" fillId="37" borderId="14" xfId="61" applyFont="1" applyFill="1" applyBorder="1" applyAlignment="1">
      <alignment vertical="center"/>
      <protection/>
    </xf>
    <xf numFmtId="4" fontId="7" fillId="37" borderId="13" xfId="61" applyNumberFormat="1" applyFont="1" applyFill="1" applyBorder="1" applyAlignment="1">
      <alignment vertical="center"/>
      <protection/>
    </xf>
    <xf numFmtId="4" fontId="8" fillId="0" borderId="14" xfId="61" applyNumberFormat="1" applyFont="1" applyBorder="1" applyAlignment="1">
      <alignment wrapText="1"/>
      <protection/>
    </xf>
    <xf numFmtId="3" fontId="8" fillId="0" borderId="13" xfId="61" applyNumberFormat="1" applyFont="1" applyBorder="1" applyAlignment="1">
      <alignment horizontal="right" wrapText="1"/>
      <protection/>
    </xf>
    <xf numFmtId="0" fontId="8" fillId="0" borderId="0" xfId="61" applyFont="1" applyAlignment="1" quotePrefix="1">
      <alignment horizontal="left" vertical="center" wrapText="1"/>
      <protection/>
    </xf>
    <xf numFmtId="0" fontId="8" fillId="0" borderId="0" xfId="61" applyFont="1" applyAlignment="1">
      <alignment vertical="center" wrapText="1"/>
      <protection/>
    </xf>
    <xf numFmtId="4" fontId="8" fillId="0" borderId="0" xfId="61" applyNumberFormat="1" applyFont="1" applyAlignment="1">
      <alignment vertical="center" wrapText="1"/>
      <protection/>
    </xf>
    <xf numFmtId="3" fontId="6" fillId="0" borderId="0" xfId="61" applyNumberFormat="1" applyFont="1" applyAlignment="1">
      <alignment horizontal="right" vertical="center" wrapText="1"/>
      <protection/>
    </xf>
    <xf numFmtId="3" fontId="6" fillId="0" borderId="13" xfId="61" applyNumberFormat="1" applyFont="1" applyBorder="1" applyAlignment="1">
      <alignment horizontal="right" vertical="center"/>
      <protection/>
    </xf>
    <xf numFmtId="4" fontId="6" fillId="37" borderId="13" xfId="61" applyNumberFormat="1" applyFont="1" applyFill="1" applyBorder="1" applyAlignment="1">
      <alignment horizontal="right" vertical="center"/>
      <protection/>
    </xf>
    <xf numFmtId="0" fontId="0" fillId="0" borderId="19" xfId="0" applyBorder="1" applyAlignment="1">
      <alignment/>
    </xf>
    <xf numFmtId="0" fontId="8" fillId="0" borderId="15" xfId="61" applyFont="1" applyBorder="1" applyAlignment="1" quotePrefix="1">
      <alignment horizontal="left" vertical="center" wrapText="1"/>
      <protection/>
    </xf>
    <xf numFmtId="0" fontId="8" fillId="0" borderId="15" xfId="61" applyFont="1" applyBorder="1" applyAlignment="1">
      <alignment vertical="center" wrapText="1"/>
      <protection/>
    </xf>
    <xf numFmtId="4" fontId="8" fillId="0" borderId="15" xfId="61" applyNumberFormat="1" applyFont="1" applyBorder="1" applyAlignment="1">
      <alignment vertical="center" wrapText="1"/>
      <protection/>
    </xf>
    <xf numFmtId="3" fontId="6" fillId="0" borderId="15" xfId="61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Alignment="1">
      <alignment horizontal="right" vertical="center"/>
      <protection/>
    </xf>
    <xf numFmtId="0" fontId="8" fillId="0" borderId="16" xfId="61" applyFont="1" applyBorder="1" applyAlignment="1" quotePrefix="1">
      <alignment horizontal="left" vertical="center" wrapText="1"/>
      <protection/>
    </xf>
    <xf numFmtId="0" fontId="8" fillId="0" borderId="16" xfId="61" applyFont="1" applyBorder="1" applyAlignment="1">
      <alignment vertical="center" wrapText="1"/>
      <protection/>
    </xf>
    <xf numFmtId="4" fontId="8" fillId="0" borderId="16" xfId="61" applyNumberFormat="1" applyFont="1" applyBorder="1" applyAlignment="1">
      <alignment vertical="center" wrapText="1"/>
      <protection/>
    </xf>
    <xf numFmtId="3" fontId="6" fillId="0" borderId="16" xfId="61" applyNumberFormat="1" applyFont="1" applyBorder="1" applyAlignment="1">
      <alignment horizontal="right" vertical="center"/>
      <protection/>
    </xf>
    <xf numFmtId="4" fontId="6" fillId="37" borderId="20" xfId="61" applyNumberFormat="1" applyFont="1" applyFill="1" applyBorder="1" applyAlignment="1">
      <alignment horizontal="right" vertical="center"/>
      <protection/>
    </xf>
    <xf numFmtId="4" fontId="6" fillId="37" borderId="21" xfId="61" applyNumberFormat="1" applyFont="1" applyFill="1" applyBorder="1" applyAlignment="1">
      <alignment horizontal="right" vertical="center" wrapText="1"/>
      <protection/>
    </xf>
    <xf numFmtId="4" fontId="6" fillId="37" borderId="22" xfId="61" applyNumberFormat="1" applyFont="1" applyFill="1" applyBorder="1" applyAlignment="1">
      <alignment vertical="center"/>
      <protection/>
    </xf>
    <xf numFmtId="0" fontId="0" fillId="0" borderId="15" xfId="0" applyBorder="1" applyAlignment="1">
      <alignment wrapText="1"/>
    </xf>
    <xf numFmtId="4" fontId="0" fillId="0" borderId="15" xfId="0" applyNumberFormat="1" applyBorder="1" applyAlignment="1">
      <alignment wrapText="1"/>
    </xf>
    <xf numFmtId="4" fontId="6" fillId="0" borderId="15" xfId="61" applyNumberFormat="1" applyFont="1" applyBorder="1" applyAlignment="1">
      <alignment wrapText="1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6" fillId="0" borderId="0" xfId="61" applyNumberFormat="1" applyFont="1" applyAlignment="1">
      <alignment wrapText="1"/>
      <protection/>
    </xf>
    <xf numFmtId="0" fontId="6" fillId="0" borderId="0" xfId="61" applyFont="1" applyAlignment="1">
      <alignment vertical="center"/>
      <protection/>
    </xf>
    <xf numFmtId="0" fontId="0" fillId="0" borderId="16" xfId="0" applyBorder="1" applyAlignment="1">
      <alignment wrapText="1"/>
    </xf>
    <xf numFmtId="4" fontId="0" fillId="0" borderId="16" xfId="0" applyNumberFormat="1" applyBorder="1" applyAlignment="1">
      <alignment wrapText="1"/>
    </xf>
    <xf numFmtId="4" fontId="6" fillId="0" borderId="16" xfId="61" applyNumberFormat="1" applyFont="1" applyBorder="1" applyAlignment="1">
      <alignment wrapText="1"/>
      <protection/>
    </xf>
    <xf numFmtId="0" fontId="6" fillId="0" borderId="16" xfId="61" applyFont="1" applyBorder="1" applyAlignment="1">
      <alignment vertical="center"/>
      <protection/>
    </xf>
    <xf numFmtId="4" fontId="7" fillId="0" borderId="13" xfId="61" applyNumberFormat="1" applyFont="1" applyBorder="1" applyAlignment="1">
      <alignment vertical="center" wrapText="1"/>
      <protection/>
    </xf>
    <xf numFmtId="4" fontId="7" fillId="0" borderId="18" xfId="61" applyNumberFormat="1" applyFont="1" applyBorder="1" applyAlignment="1">
      <alignment vertical="center" wrapText="1"/>
      <protection/>
    </xf>
    <xf numFmtId="4" fontId="2" fillId="0" borderId="13" xfId="61" applyNumberFormat="1" applyFont="1" applyBorder="1" applyAlignment="1">
      <alignment horizontal="right" vertical="center"/>
      <protection/>
    </xf>
    <xf numFmtId="4" fontId="2" fillId="0" borderId="19" xfId="61" applyNumberFormat="1" applyFont="1" applyBorder="1" applyAlignment="1">
      <alignment horizontal="right" vertical="center"/>
      <protection/>
    </xf>
    <xf numFmtId="0" fontId="5" fillId="0" borderId="0" xfId="61" applyFont="1" applyAlignment="1" quotePrefix="1">
      <alignment horizontal="left" wrapText="1"/>
      <protection/>
    </xf>
    <xf numFmtId="0" fontId="16" fillId="0" borderId="0" xfId="61" applyFont="1">
      <alignment/>
      <protection/>
    </xf>
    <xf numFmtId="0" fontId="6" fillId="0" borderId="0" xfId="61" applyFont="1" applyAlignment="1">
      <alignment horizontal="center"/>
      <protection/>
    </xf>
    <xf numFmtId="4" fontId="6" fillId="0" borderId="0" xfId="61" applyNumberFormat="1" applyFont="1">
      <alignment/>
      <protection/>
    </xf>
    <xf numFmtId="0" fontId="8" fillId="0" borderId="0" xfId="60">
      <alignment/>
      <protection/>
    </xf>
    <xf numFmtId="0" fontId="8" fillId="0" borderId="0" xfId="60" applyAlignment="1">
      <alignment horizontal="left"/>
      <protection/>
    </xf>
    <xf numFmtId="0" fontId="8" fillId="0" borderId="0" xfId="60" applyAlignment="1">
      <alignment horizontal="right"/>
      <protection/>
    </xf>
    <xf numFmtId="4" fontId="0" fillId="0" borderId="0" xfId="0" applyNumberFormat="1" applyAlignment="1">
      <alignment/>
    </xf>
    <xf numFmtId="4" fontId="2" fillId="35" borderId="13" xfId="59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8" fillId="0" borderId="0" xfId="57" applyNumberFormat="1" applyFont="1" applyAlignment="1">
      <alignment horizontal="left"/>
      <protection/>
    </xf>
    <xf numFmtId="4" fontId="8" fillId="0" borderId="0" xfId="57" applyNumberFormat="1" applyFont="1">
      <alignment/>
      <protection/>
    </xf>
    <xf numFmtId="4" fontId="6" fillId="0" borderId="13" xfId="61" applyNumberFormat="1" applyFont="1" applyFill="1" applyBorder="1" applyAlignment="1">
      <alignment horizontal="center" vertical="center" wrapText="1"/>
      <protection/>
    </xf>
    <xf numFmtId="4" fontId="63" fillId="37" borderId="13" xfId="0" applyNumberFormat="1" applyFont="1" applyFill="1" applyBorder="1" applyAlignment="1">
      <alignment/>
    </xf>
    <xf numFmtId="4" fontId="63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6" fillId="0" borderId="0" xfId="61" applyNumberFormat="1" applyFont="1" applyAlignment="1">
      <alignment horizontal="right" vertical="center" wrapText="1"/>
      <protection/>
    </xf>
    <xf numFmtId="4" fontId="6" fillId="0" borderId="15" xfId="61" applyNumberFormat="1" applyFont="1" applyBorder="1" applyAlignment="1">
      <alignment horizontal="right" vertical="center"/>
      <protection/>
    </xf>
    <xf numFmtId="4" fontId="6" fillId="0" borderId="0" xfId="61" applyNumberFormat="1" applyFont="1" applyAlignment="1">
      <alignment horizontal="right" vertical="center"/>
      <protection/>
    </xf>
    <xf numFmtId="4" fontId="6" fillId="0" borderId="16" xfId="61" applyNumberFormat="1" applyFont="1" applyBorder="1" applyAlignment="1">
      <alignment horizontal="right" vertical="center"/>
      <protection/>
    </xf>
    <xf numFmtId="4" fontId="0" fillId="37" borderId="21" xfId="0" applyNumberFormat="1" applyFill="1" applyBorder="1" applyAlignment="1">
      <alignment/>
    </xf>
    <xf numFmtId="4" fontId="0" fillId="37" borderId="22" xfId="0" applyNumberFormat="1" applyFill="1" applyBorder="1" applyAlignment="1">
      <alignment/>
    </xf>
    <xf numFmtId="4" fontId="6" fillId="0" borderId="15" xfId="61" applyNumberFormat="1" applyFont="1" applyBorder="1" applyAlignment="1">
      <alignment vertical="center"/>
      <protection/>
    </xf>
    <xf numFmtId="4" fontId="6" fillId="0" borderId="0" xfId="61" applyNumberFormat="1" applyFont="1" applyAlignment="1">
      <alignment vertical="center"/>
      <protection/>
    </xf>
    <xf numFmtId="4" fontId="6" fillId="0" borderId="16" xfId="61" applyNumberFormat="1" applyFont="1" applyBorder="1" applyAlignment="1">
      <alignment vertical="center"/>
      <protection/>
    </xf>
    <xf numFmtId="4" fontId="16" fillId="0" borderId="0" xfId="61" applyNumberFormat="1" applyFont="1">
      <alignment/>
      <protection/>
    </xf>
    <xf numFmtId="4" fontId="8" fillId="0" borderId="0" xfId="60" applyNumberFormat="1" applyAlignment="1">
      <alignment horizontal="left"/>
      <protection/>
    </xf>
    <xf numFmtId="0" fontId="8" fillId="37" borderId="14" xfId="61" applyFont="1" applyFill="1" applyBorder="1" applyAlignment="1">
      <alignment vertical="center"/>
      <protection/>
    </xf>
    <xf numFmtId="3" fontId="6" fillId="37" borderId="22" xfId="61" applyNumberFormat="1" applyFont="1" applyFill="1" applyBorder="1" applyAlignment="1">
      <alignment vertical="center"/>
      <protection/>
    </xf>
    <xf numFmtId="4" fontId="8" fillId="37" borderId="13" xfId="61" applyNumberFormat="1" applyFont="1" applyFill="1" applyBorder="1" applyAlignment="1">
      <alignment/>
      <protection/>
    </xf>
    <xf numFmtId="4" fontId="7" fillId="37" borderId="13" xfId="61" applyNumberFormat="1" applyFont="1" applyFill="1" applyBorder="1" applyAlignment="1">
      <alignment vertical="center" wrapText="1"/>
      <protection/>
    </xf>
    <xf numFmtId="0" fontId="63" fillId="0" borderId="0" xfId="0" applyFont="1" applyAlignment="1">
      <alignment/>
    </xf>
    <xf numFmtId="4" fontId="7" fillId="37" borderId="21" xfId="61" applyNumberFormat="1" applyFont="1" applyFill="1" applyBorder="1" applyAlignment="1">
      <alignment/>
      <protection/>
    </xf>
    <xf numFmtId="4" fontId="8" fillId="37" borderId="22" xfId="61" applyNumberFormat="1" applyFont="1" applyFill="1" applyBorder="1" applyAlignment="1">
      <alignment/>
      <protection/>
    </xf>
    <xf numFmtId="0" fontId="71" fillId="34" borderId="11" xfId="0" applyFont="1" applyFill="1" applyBorder="1" applyAlignment="1">
      <alignment horizontal="left" wrapText="1" indent="1"/>
    </xf>
    <xf numFmtId="4" fontId="71" fillId="34" borderId="11" xfId="0" applyNumberFormat="1" applyFont="1" applyFill="1" applyBorder="1" applyAlignment="1">
      <alignment horizontal="right" wrapText="1" indent="1"/>
    </xf>
    <xf numFmtId="0" fontId="71" fillId="34" borderId="11" xfId="0" applyFont="1" applyFill="1" applyBorder="1" applyAlignment="1">
      <alignment horizontal="right" wrapText="1" indent="1"/>
    </xf>
    <xf numFmtId="0" fontId="71" fillId="34" borderId="11" xfId="0" applyFont="1" applyFill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11" xfId="0" applyFont="1" applyFill="1" applyBorder="1" applyAlignment="1">
      <alignment horizontal="left" wrapText="1" indent="1"/>
    </xf>
    <xf numFmtId="4" fontId="70" fillId="0" borderId="11" xfId="0" applyNumberFormat="1" applyFont="1" applyFill="1" applyBorder="1" applyAlignment="1">
      <alignment horizontal="right" wrapText="1" indent="1"/>
    </xf>
    <xf numFmtId="0" fontId="70" fillId="0" borderId="11" xfId="0" applyFont="1" applyFill="1" applyBorder="1" applyAlignment="1">
      <alignment horizontal="right" wrapText="1" indent="1"/>
    </xf>
    <xf numFmtId="0" fontId="0" fillId="0" borderId="0" xfId="0" applyFill="1" applyAlignment="1">
      <alignment/>
    </xf>
    <xf numFmtId="4" fontId="8" fillId="0" borderId="13" xfId="61" applyNumberFormat="1" applyFont="1" applyBorder="1" applyAlignment="1">
      <alignment horizontal="right" wrapText="1"/>
      <protection/>
    </xf>
    <xf numFmtId="0" fontId="3" fillId="0" borderId="0" xfId="61" applyFont="1" applyAlignment="1">
      <alignment horizontal="center" vertical="center" wrapText="1"/>
      <protection/>
    </xf>
    <xf numFmtId="0" fontId="15" fillId="0" borderId="0" xfId="6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17" xfId="61" applyFont="1" applyBorder="1" applyAlignment="1" quotePrefix="1">
      <alignment horizontal="center" wrapText="1"/>
      <protection/>
    </xf>
    <xf numFmtId="0" fontId="6" fillId="0" borderId="18" xfId="61" applyFont="1" applyBorder="1" applyAlignment="1" quotePrefix="1">
      <alignment horizontal="center" wrapText="1"/>
      <protection/>
    </xf>
    <xf numFmtId="0" fontId="6" fillId="0" borderId="14" xfId="61" applyFont="1" applyBorder="1" applyAlignment="1" quotePrefix="1">
      <alignment horizontal="center" wrapText="1"/>
      <protection/>
    </xf>
    <xf numFmtId="0" fontId="8" fillId="37" borderId="17" xfId="61" applyFont="1" applyFill="1" applyBorder="1" applyAlignment="1">
      <alignment horizontal="left" vertical="center" wrapText="1"/>
      <protection/>
    </xf>
    <xf numFmtId="0" fontId="8" fillId="37" borderId="18" xfId="61" applyFont="1" applyFill="1" applyBorder="1" applyAlignment="1">
      <alignment vertical="center" wrapText="1"/>
      <protection/>
    </xf>
    <xf numFmtId="0" fontId="8" fillId="37" borderId="14" xfId="61" applyFont="1" applyFill="1" applyBorder="1" applyAlignment="1">
      <alignment vertical="center"/>
      <protection/>
    </xf>
    <xf numFmtId="0" fontId="8" fillId="0" borderId="17" xfId="61" applyFont="1" applyBorder="1" applyAlignment="1">
      <alignment horizontal="left" vertical="center" wrapText="1"/>
      <protection/>
    </xf>
    <xf numFmtId="0" fontId="8" fillId="0" borderId="18" xfId="61" applyFont="1" applyBorder="1" applyAlignment="1">
      <alignment vertical="center" wrapText="1"/>
      <protection/>
    </xf>
    <xf numFmtId="0" fontId="8" fillId="0" borderId="14" xfId="61" applyFont="1" applyBorder="1" applyAlignment="1">
      <alignment vertical="center"/>
      <protection/>
    </xf>
    <xf numFmtId="0" fontId="8" fillId="0" borderId="17" xfId="61" applyFont="1" applyBorder="1" applyAlignment="1" quotePrefix="1">
      <alignment horizontal="left" vertical="center"/>
      <protection/>
    </xf>
    <xf numFmtId="0" fontId="8" fillId="0" borderId="18" xfId="61" applyFont="1" applyBorder="1" applyAlignment="1">
      <alignment vertical="center"/>
      <protection/>
    </xf>
    <xf numFmtId="0" fontId="8" fillId="0" borderId="17" xfId="61" applyFont="1" applyBorder="1" applyAlignment="1" quotePrefix="1">
      <alignment horizontal="left" vertical="center" wrapText="1"/>
      <protection/>
    </xf>
    <xf numFmtId="0" fontId="8" fillId="0" borderId="14" xfId="61" applyFont="1" applyBorder="1" applyAlignment="1">
      <alignment vertical="center" wrapText="1"/>
      <protection/>
    </xf>
    <xf numFmtId="0" fontId="7" fillId="37" borderId="17" xfId="61" applyFont="1" applyFill="1" applyBorder="1" applyAlignment="1" quotePrefix="1">
      <alignment horizontal="left" vertical="center" wrapText="1"/>
      <protection/>
    </xf>
    <xf numFmtId="0" fontId="7" fillId="37" borderId="18" xfId="61" applyFont="1" applyFill="1" applyBorder="1" applyAlignment="1">
      <alignment vertical="center" wrapText="1"/>
      <protection/>
    </xf>
    <xf numFmtId="0" fontId="7" fillId="37" borderId="14" xfId="61" applyFont="1" applyFill="1" applyBorder="1" applyAlignment="1">
      <alignment vertical="center" wrapText="1"/>
      <protection/>
    </xf>
    <xf numFmtId="0" fontId="18" fillId="0" borderId="0" xfId="61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6" fillId="0" borderId="0" xfId="61" applyFont="1" applyAlignment="1">
      <alignment horizontal="center" vertical="center" wrapText="1"/>
      <protection/>
    </xf>
    <xf numFmtId="0" fontId="6" fillId="0" borderId="0" xfId="61" applyFont="1">
      <alignment/>
      <protection/>
    </xf>
    <xf numFmtId="0" fontId="7" fillId="0" borderId="13" xfId="61" applyFont="1" applyBorder="1" applyAlignment="1" quotePrefix="1">
      <alignment horizontal="left" vertical="center" wrapText="1"/>
      <protection/>
    </xf>
    <xf numFmtId="0" fontId="7" fillId="0" borderId="13" xfId="61" applyFont="1" applyBorder="1" applyAlignment="1">
      <alignment vertical="center" wrapText="1"/>
      <protection/>
    </xf>
    <xf numFmtId="0" fontId="8" fillId="0" borderId="13" xfId="61" applyFont="1" applyBorder="1" applyAlignment="1">
      <alignment horizontal="left" vertical="center" wrapText="1"/>
      <protection/>
    </xf>
    <xf numFmtId="0" fontId="8" fillId="0" borderId="13" xfId="61" applyFont="1" applyBorder="1" applyAlignment="1">
      <alignment vertical="center" wrapText="1"/>
      <protection/>
    </xf>
    <xf numFmtId="0" fontId="8" fillId="37" borderId="13" xfId="61" applyFont="1" applyFill="1" applyBorder="1" applyAlignment="1" quotePrefix="1">
      <alignment horizontal="left" vertical="center" wrapText="1"/>
      <protection/>
    </xf>
    <xf numFmtId="0" fontId="8" fillId="37" borderId="13" xfId="61" applyFont="1" applyFill="1" applyBorder="1" applyAlignment="1">
      <alignment vertical="center" wrapText="1"/>
      <protection/>
    </xf>
    <xf numFmtId="0" fontId="6" fillId="37" borderId="13" xfId="61" applyFont="1" applyFill="1" applyBorder="1" applyAlignment="1">
      <alignment horizontal="left" vertical="center" wrapText="1"/>
      <protection/>
    </xf>
    <xf numFmtId="0" fontId="6" fillId="37" borderId="13" xfId="61" applyFont="1" applyFill="1" applyBorder="1" applyAlignment="1">
      <alignment vertical="center" wrapText="1"/>
      <protection/>
    </xf>
    <xf numFmtId="0" fontId="0" fillId="37" borderId="13" xfId="0" applyFill="1" applyBorder="1" applyAlignment="1">
      <alignment wrapText="1"/>
    </xf>
    <xf numFmtId="0" fontId="3" fillId="0" borderId="0" xfId="59" applyFont="1" applyAlignment="1">
      <alignment horizontal="center" vertical="center" wrapText="1"/>
      <protection/>
    </xf>
    <xf numFmtId="0" fontId="4" fillId="0" borderId="0" xfId="59" applyFont="1" applyAlignment="1">
      <alignment vertical="center" wrapText="1"/>
      <protection/>
    </xf>
    <xf numFmtId="0" fontId="73" fillId="0" borderId="0" xfId="59" applyFont="1" applyAlignment="1">
      <alignment wrapText="1"/>
      <protection/>
    </xf>
    <xf numFmtId="0" fontId="73" fillId="0" borderId="0" xfId="59" applyFont="1" applyAlignment="1">
      <alignment vertical="center" wrapText="1"/>
      <protection/>
    </xf>
    <xf numFmtId="0" fontId="11" fillId="0" borderId="0" xfId="59" applyFont="1" applyAlignment="1">
      <alignment horizontal="center" vertical="center" wrapText="1"/>
      <protection/>
    </xf>
    <xf numFmtId="0" fontId="45" fillId="0" borderId="0" xfId="59" applyFont="1" applyAlignment="1">
      <alignment vertical="center" wrapText="1"/>
      <protection/>
    </xf>
    <xf numFmtId="0" fontId="42" fillId="35" borderId="17" xfId="59" applyFont="1" applyFill="1" applyBorder="1" applyAlignment="1">
      <alignment wrapText="1"/>
      <protection/>
    </xf>
    <xf numFmtId="0" fontId="42" fillId="35" borderId="18" xfId="0" applyFont="1" applyFill="1" applyBorder="1" applyAlignment="1">
      <alignment wrapText="1"/>
    </xf>
    <xf numFmtId="0" fontId="42" fillId="35" borderId="14" xfId="0" applyFont="1" applyFill="1" applyBorder="1" applyAlignment="1">
      <alignment wrapText="1"/>
    </xf>
    <xf numFmtId="0" fontId="3" fillId="0" borderId="0" xfId="58" applyFont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73" fillId="0" borderId="0" xfId="58" applyFont="1" applyAlignment="1">
      <alignment wrapText="1"/>
      <protection/>
    </xf>
    <xf numFmtId="0" fontId="73" fillId="0" borderId="0" xfId="58" applyFont="1" applyAlignment="1">
      <alignment vertical="center" wrapText="1"/>
      <protection/>
    </xf>
    <xf numFmtId="0" fontId="74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" fillId="0" borderId="17" xfId="61" applyFont="1" applyBorder="1" applyAlignment="1" quotePrefix="1">
      <alignment horizontal="center" vertical="center" wrapText="1"/>
      <protection/>
    </xf>
    <xf numFmtId="0" fontId="6" fillId="0" borderId="18" xfId="61" applyFont="1" applyBorder="1" applyAlignment="1" quotePrefix="1">
      <alignment horizontal="center" vertical="center" wrapText="1"/>
      <protection/>
    </xf>
    <xf numFmtId="0" fontId="6" fillId="0" borderId="14" xfId="61" applyFont="1" applyBorder="1" applyAlignment="1" quotePrefix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rmalno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19">
      <selection activeCell="B55" sqref="B55"/>
    </sheetView>
  </sheetViews>
  <sheetFormatPr defaultColWidth="9.140625" defaultRowHeight="15"/>
  <cols>
    <col min="6" max="6" width="13.421875" style="0" customWidth="1"/>
    <col min="7" max="7" width="14.28125" style="0" customWidth="1"/>
    <col min="8" max="8" width="10.421875" style="0" customWidth="1"/>
    <col min="9" max="9" width="12.140625" style="141" customWidth="1"/>
    <col min="10" max="10" width="11.00390625" style="0" customWidth="1"/>
  </cols>
  <sheetData>
    <row r="2" spans="1:10" ht="15">
      <c r="A2" s="69" t="s">
        <v>74</v>
      </c>
      <c r="B2" s="70"/>
      <c r="C2" s="71"/>
      <c r="D2" s="71"/>
      <c r="E2" s="71"/>
      <c r="F2" s="72"/>
      <c r="G2" s="72"/>
      <c r="H2" s="71"/>
      <c r="I2" s="72"/>
      <c r="J2" s="71"/>
    </row>
    <row r="3" spans="1:10" ht="15">
      <c r="A3" s="69" t="s">
        <v>75</v>
      </c>
      <c r="B3" s="70"/>
      <c r="C3" s="71"/>
      <c r="D3" s="71"/>
      <c r="E3" s="71"/>
      <c r="F3" s="72"/>
      <c r="G3" s="72"/>
      <c r="H3" s="71"/>
      <c r="I3" s="72"/>
      <c r="J3" s="71"/>
    </row>
    <row r="4" spans="1:10" ht="15">
      <c r="A4" s="73" t="s">
        <v>115</v>
      </c>
      <c r="B4" s="74"/>
      <c r="C4" s="75"/>
      <c r="D4" s="71"/>
      <c r="E4" s="71"/>
      <c r="F4" s="72"/>
      <c r="G4" s="72"/>
      <c r="H4" s="71"/>
      <c r="I4" s="146" t="s">
        <v>76</v>
      </c>
      <c r="J4" s="71"/>
    </row>
    <row r="5" spans="1:10" ht="15">
      <c r="A5" s="73" t="s">
        <v>116</v>
      </c>
      <c r="B5" s="74"/>
      <c r="C5" s="75"/>
      <c r="D5" s="71"/>
      <c r="E5" s="71"/>
      <c r="F5" s="72"/>
      <c r="G5" s="72"/>
      <c r="H5" s="71"/>
      <c r="I5" s="147" t="s">
        <v>77</v>
      </c>
      <c r="J5" s="71"/>
    </row>
    <row r="6" spans="1:10" ht="15">
      <c r="A6" s="77"/>
      <c r="B6" s="78"/>
      <c r="C6" s="71"/>
      <c r="D6" s="71"/>
      <c r="E6" s="71"/>
      <c r="F6" s="72"/>
      <c r="G6" s="72"/>
      <c r="H6" s="71"/>
      <c r="I6" s="72"/>
      <c r="J6" s="71"/>
    </row>
    <row r="7" spans="1:10" ht="15">
      <c r="A7" s="76" t="s">
        <v>117</v>
      </c>
      <c r="B7" s="78"/>
      <c r="C7" s="71"/>
      <c r="D7" s="71"/>
      <c r="E7" s="71"/>
      <c r="F7" s="72"/>
      <c r="G7" s="72"/>
      <c r="H7" s="71"/>
      <c r="I7" s="72"/>
      <c r="J7" s="71"/>
    </row>
    <row r="8" spans="1:10" ht="15.75">
      <c r="A8" s="181" t="s">
        <v>118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5.75">
      <c r="A9" s="79"/>
      <c r="B9" s="79"/>
      <c r="C9" s="79"/>
      <c r="D9" s="79"/>
      <c r="E9" s="79"/>
      <c r="F9" s="80"/>
      <c r="G9" s="79"/>
      <c r="H9" s="79"/>
      <c r="I9" s="80"/>
      <c r="J9" s="79"/>
    </row>
    <row r="10" spans="1:10" ht="15.75">
      <c r="A10" s="79"/>
      <c r="B10" s="79"/>
      <c r="C10" s="79"/>
      <c r="D10" s="79"/>
      <c r="E10" s="79"/>
      <c r="F10" s="81" t="s">
        <v>78</v>
      </c>
      <c r="H10" s="79"/>
      <c r="I10" s="80"/>
      <c r="J10" s="79"/>
    </row>
    <row r="11" spans="1:10" ht="15.75">
      <c r="A11" s="79"/>
      <c r="B11" s="79"/>
      <c r="C11" s="79"/>
      <c r="D11" s="79"/>
      <c r="E11" s="79"/>
      <c r="F11" s="80"/>
      <c r="G11" s="79"/>
      <c r="H11" s="79"/>
      <c r="I11" s="80"/>
      <c r="J11" s="79"/>
    </row>
    <row r="12" spans="1:10" ht="15.75" customHeight="1">
      <c r="A12" s="182" t="s">
        <v>79</v>
      </c>
      <c r="B12" s="183"/>
      <c r="C12" s="183"/>
      <c r="D12" s="183"/>
      <c r="E12" s="183"/>
      <c r="F12" s="183"/>
      <c r="G12" s="183"/>
      <c r="H12" s="183"/>
      <c r="I12" s="183"/>
      <c r="J12" s="79"/>
    </row>
    <row r="13" spans="1:10" ht="15.75">
      <c r="A13" s="79"/>
      <c r="B13" s="79"/>
      <c r="C13" s="79"/>
      <c r="D13" s="79"/>
      <c r="E13" s="79"/>
      <c r="F13" s="80"/>
      <c r="G13" s="79"/>
      <c r="H13" s="79"/>
      <c r="I13" s="80"/>
      <c r="J13" s="79"/>
    </row>
    <row r="14" spans="1:10" ht="18">
      <c r="A14" s="82"/>
      <c r="B14" s="83"/>
      <c r="C14" s="83"/>
      <c r="D14" s="83"/>
      <c r="E14" s="83"/>
      <c r="F14" s="84"/>
      <c r="G14" s="84"/>
      <c r="H14" s="85"/>
      <c r="I14" s="137"/>
      <c r="J14" s="86"/>
    </row>
    <row r="15" spans="1:9" ht="25.5">
      <c r="A15" s="184"/>
      <c r="B15" s="185"/>
      <c r="C15" s="185"/>
      <c r="D15" s="185"/>
      <c r="E15" s="186"/>
      <c r="F15" s="87" t="s">
        <v>25</v>
      </c>
      <c r="G15" s="87" t="s">
        <v>26</v>
      </c>
      <c r="H15" s="87" t="s">
        <v>119</v>
      </c>
      <c r="I15" s="148" t="s">
        <v>27</v>
      </c>
    </row>
    <row r="16" spans="1:9" ht="15">
      <c r="A16" s="187" t="s">
        <v>80</v>
      </c>
      <c r="B16" s="188"/>
      <c r="C16" s="188"/>
      <c r="D16" s="188"/>
      <c r="E16" s="189"/>
      <c r="F16" s="88">
        <f>613327-30000</f>
        <v>583327</v>
      </c>
      <c r="G16" s="88">
        <f>H16-F16</f>
        <v>86760</v>
      </c>
      <c r="H16" s="88">
        <f>H17+H18</f>
        <v>670087</v>
      </c>
      <c r="I16" s="149">
        <f>H16/F16*100</f>
        <v>114.87330433873282</v>
      </c>
    </row>
    <row r="17" spans="1:9" ht="15">
      <c r="A17" s="190" t="s">
        <v>33</v>
      </c>
      <c r="B17" s="191"/>
      <c r="C17" s="191"/>
      <c r="D17" s="191"/>
      <c r="E17" s="192"/>
      <c r="F17" s="89">
        <f>613327-30000</f>
        <v>583327</v>
      </c>
      <c r="G17" s="88">
        <f aca="true" t="shared" si="0" ref="G17:G22">H17-F17</f>
        <v>86760</v>
      </c>
      <c r="H17" s="89">
        <v>670087</v>
      </c>
      <c r="I17" s="150">
        <f aca="true" t="shared" si="1" ref="I17:I22">H17/F17*100</f>
        <v>114.87330433873282</v>
      </c>
    </row>
    <row r="18" spans="1:9" ht="15">
      <c r="A18" s="193" t="s">
        <v>81</v>
      </c>
      <c r="B18" s="194"/>
      <c r="C18" s="194"/>
      <c r="D18" s="194"/>
      <c r="E18" s="192"/>
      <c r="F18" s="90">
        <v>0</v>
      </c>
      <c r="G18" s="165">
        <f t="shared" si="0"/>
        <v>0</v>
      </c>
      <c r="H18" s="90">
        <v>0</v>
      </c>
      <c r="I18" s="150"/>
    </row>
    <row r="19" spans="1:9" ht="15">
      <c r="A19" s="91" t="s">
        <v>82</v>
      </c>
      <c r="B19" s="92"/>
      <c r="C19" s="92"/>
      <c r="D19" s="92"/>
      <c r="E19" s="93"/>
      <c r="F19" s="94">
        <f>SUM(F20:F21)</f>
        <v>659327</v>
      </c>
      <c r="G19" s="88">
        <f t="shared" si="0"/>
        <v>98296</v>
      </c>
      <c r="H19" s="94">
        <f>SUM(H20:H21)</f>
        <v>757623</v>
      </c>
      <c r="I19" s="149">
        <f t="shared" si="1"/>
        <v>114.90853552182756</v>
      </c>
    </row>
    <row r="20" spans="1:9" ht="15">
      <c r="A20" s="195" t="s">
        <v>83</v>
      </c>
      <c r="B20" s="191"/>
      <c r="C20" s="191"/>
      <c r="D20" s="191"/>
      <c r="E20" s="196"/>
      <c r="F20" s="95">
        <f>617257-30000</f>
        <v>587257</v>
      </c>
      <c r="G20" s="165">
        <f t="shared" si="0"/>
        <v>41949</v>
      </c>
      <c r="H20" s="95">
        <v>629206</v>
      </c>
      <c r="I20" s="151">
        <f t="shared" si="1"/>
        <v>107.1432098723387</v>
      </c>
    </row>
    <row r="21" spans="1:9" ht="15">
      <c r="A21" s="193" t="s">
        <v>84</v>
      </c>
      <c r="B21" s="194"/>
      <c r="C21" s="194"/>
      <c r="D21" s="194"/>
      <c r="E21" s="192"/>
      <c r="F21" s="180">
        <v>72070</v>
      </c>
      <c r="G21" s="165">
        <f t="shared" si="0"/>
        <v>56347</v>
      </c>
      <c r="H21" s="180">
        <v>128417</v>
      </c>
      <c r="I21" s="151">
        <f t="shared" si="1"/>
        <v>178.18371028167059</v>
      </c>
    </row>
    <row r="22" spans="1:9" s="167" customFormat="1" ht="15">
      <c r="A22" s="197" t="s">
        <v>85</v>
      </c>
      <c r="B22" s="198"/>
      <c r="C22" s="198"/>
      <c r="D22" s="198"/>
      <c r="E22" s="199"/>
      <c r="F22" s="166">
        <f>F16-F19</f>
        <v>-76000</v>
      </c>
      <c r="G22" s="88">
        <f t="shared" si="0"/>
        <v>-11536</v>
      </c>
      <c r="H22" s="166">
        <f>H16-H19</f>
        <v>-87536</v>
      </c>
      <c r="I22" s="149">
        <f t="shared" si="1"/>
        <v>115.17894736842105</v>
      </c>
    </row>
    <row r="23" spans="1:10" ht="15">
      <c r="A23" s="97"/>
      <c r="B23" s="98"/>
      <c r="C23" s="98"/>
      <c r="D23" s="98"/>
      <c r="E23" s="98"/>
      <c r="F23" s="99"/>
      <c r="G23" s="99"/>
      <c r="H23" s="100"/>
      <c r="I23" s="152"/>
      <c r="J23" s="100"/>
    </row>
    <row r="24" spans="1:10" ht="15" customHeight="1">
      <c r="A24" s="200" t="s">
        <v>86</v>
      </c>
      <c r="B24" s="201"/>
      <c r="C24" s="201"/>
      <c r="D24" s="201"/>
      <c r="E24" s="201"/>
      <c r="F24" s="201"/>
      <c r="G24" s="201"/>
      <c r="H24" s="201"/>
      <c r="I24" s="201"/>
      <c r="J24" s="100"/>
    </row>
    <row r="25" spans="1:10" ht="18">
      <c r="A25" s="202"/>
      <c r="B25" s="202"/>
      <c r="C25" s="202"/>
      <c r="D25" s="202"/>
      <c r="E25" s="202"/>
      <c r="F25" s="202"/>
      <c r="G25" s="202"/>
      <c r="H25" s="203"/>
      <c r="I25" s="203"/>
      <c r="J25" s="203"/>
    </row>
    <row r="26" spans="1:9" ht="25.5" customHeight="1">
      <c r="A26" s="184"/>
      <c r="B26" s="185"/>
      <c r="C26" s="185"/>
      <c r="D26" s="185"/>
      <c r="E26" s="186"/>
      <c r="F26" s="87" t="s">
        <v>25</v>
      </c>
      <c r="G26" s="87" t="s">
        <v>26</v>
      </c>
      <c r="H26" s="87" t="s">
        <v>119</v>
      </c>
      <c r="I26" s="148" t="s">
        <v>27</v>
      </c>
    </row>
    <row r="27" spans="1:9" ht="15">
      <c r="A27" s="206" t="s">
        <v>87</v>
      </c>
      <c r="B27" s="207"/>
      <c r="C27" s="207"/>
      <c r="D27" s="207"/>
      <c r="E27" s="207"/>
      <c r="F27" s="101"/>
      <c r="G27" s="101"/>
      <c r="H27" s="101"/>
      <c r="I27" s="56"/>
    </row>
    <row r="28" spans="1:9" ht="31.5" customHeight="1">
      <c r="A28" s="206" t="s">
        <v>88</v>
      </c>
      <c r="B28" s="207"/>
      <c r="C28" s="207"/>
      <c r="D28" s="207"/>
      <c r="E28" s="207"/>
      <c r="F28" s="101"/>
      <c r="G28" s="101"/>
      <c r="H28" s="101"/>
      <c r="I28" s="56"/>
    </row>
    <row r="29" spans="1:10" ht="15">
      <c r="A29" s="208" t="s">
        <v>89</v>
      </c>
      <c r="B29" s="209"/>
      <c r="C29" s="209"/>
      <c r="D29" s="209"/>
      <c r="E29" s="209"/>
      <c r="F29" s="102">
        <f>F27-F28</f>
        <v>0</v>
      </c>
      <c r="G29" s="102">
        <f>G27-G28</f>
        <v>0</v>
      </c>
      <c r="H29" s="102">
        <f>H27-H28</f>
        <v>0</v>
      </c>
      <c r="I29" s="102">
        <f>I27-I28</f>
        <v>0</v>
      </c>
      <c r="J29" s="103"/>
    </row>
    <row r="30" spans="1:10" ht="15">
      <c r="A30" s="104"/>
      <c r="B30" s="105"/>
      <c r="C30" s="105"/>
      <c r="D30" s="105"/>
      <c r="E30" s="105"/>
      <c r="F30" s="106"/>
      <c r="G30" s="106"/>
      <c r="H30" s="107"/>
      <c r="I30" s="153"/>
      <c r="J30" s="108"/>
    </row>
    <row r="31" spans="1:10" ht="15">
      <c r="A31" s="97"/>
      <c r="B31" s="98"/>
      <c r="C31" s="98"/>
      <c r="D31" s="98"/>
      <c r="E31" s="98"/>
      <c r="F31" s="99"/>
      <c r="G31" s="99"/>
      <c r="H31" s="109"/>
      <c r="I31" s="154"/>
      <c r="J31" s="109"/>
    </row>
    <row r="32" spans="1:10" ht="15">
      <c r="A32" s="200" t="s">
        <v>90</v>
      </c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0" ht="15">
      <c r="A33" s="97"/>
      <c r="B33" s="98"/>
      <c r="C33" s="98"/>
      <c r="D33" s="98"/>
      <c r="E33" s="98"/>
      <c r="F33" s="99"/>
      <c r="G33" s="99"/>
      <c r="H33" s="109"/>
      <c r="I33" s="154"/>
      <c r="J33" s="109"/>
    </row>
    <row r="34" spans="1:10" ht="15">
      <c r="A34" s="110"/>
      <c r="B34" s="111"/>
      <c r="C34" s="111"/>
      <c r="D34" s="111"/>
      <c r="E34" s="111"/>
      <c r="F34" s="112"/>
      <c r="G34" s="112"/>
      <c r="H34" s="113"/>
      <c r="I34" s="155"/>
      <c r="J34" s="108"/>
    </row>
    <row r="35" spans="1:10" ht="25.5">
      <c r="A35" s="184"/>
      <c r="B35" s="185"/>
      <c r="C35" s="185"/>
      <c r="D35" s="185"/>
      <c r="E35" s="186"/>
      <c r="F35" s="87" t="s">
        <v>25</v>
      </c>
      <c r="G35" s="87" t="s">
        <v>26</v>
      </c>
      <c r="H35" s="87" t="s">
        <v>119</v>
      </c>
      <c r="I35" s="148" t="s">
        <v>27</v>
      </c>
      <c r="J35" s="103"/>
    </row>
    <row r="36" spans="1:10" ht="15">
      <c r="A36" s="210" t="s">
        <v>91</v>
      </c>
      <c r="B36" s="211"/>
      <c r="C36" s="211"/>
      <c r="D36" s="211"/>
      <c r="E36" s="211"/>
      <c r="F36" s="114"/>
      <c r="G36" s="114"/>
      <c r="H36" s="115"/>
      <c r="I36" s="156"/>
      <c r="J36" s="103"/>
    </row>
    <row r="37" spans="1:10" ht="15">
      <c r="A37" s="212"/>
      <c r="B37" s="212"/>
      <c r="C37" s="212"/>
      <c r="D37" s="212"/>
      <c r="E37" s="212"/>
      <c r="F37" s="116">
        <v>76000</v>
      </c>
      <c r="G37" s="116">
        <f>H37-F37</f>
        <v>11536</v>
      </c>
      <c r="H37" s="116">
        <v>87536</v>
      </c>
      <c r="I37" s="157">
        <v>100</v>
      </c>
      <c r="J37" s="103"/>
    </row>
    <row r="38" spans="1:10" ht="15">
      <c r="A38" s="117"/>
      <c r="B38" s="117"/>
      <c r="C38" s="117"/>
      <c r="D38" s="117"/>
      <c r="E38" s="117"/>
      <c r="F38" s="118"/>
      <c r="G38" s="119"/>
      <c r="H38" s="120"/>
      <c r="I38" s="158"/>
      <c r="J38" s="121"/>
    </row>
    <row r="39" spans="1:10" ht="15">
      <c r="A39" s="122"/>
      <c r="B39" s="122"/>
      <c r="C39" s="122"/>
      <c r="D39" s="122"/>
      <c r="E39" s="122"/>
      <c r="F39" s="123"/>
      <c r="G39" s="124"/>
      <c r="H39" s="125"/>
      <c r="I39" s="159"/>
      <c r="J39" s="125"/>
    </row>
    <row r="40" spans="1:10" ht="15">
      <c r="A40" s="126"/>
      <c r="B40" s="126"/>
      <c r="C40" s="126"/>
      <c r="D40" s="126"/>
      <c r="E40" s="126"/>
      <c r="F40" s="127"/>
      <c r="G40" s="128"/>
      <c r="H40" s="129"/>
      <c r="I40" s="160"/>
      <c r="J40" s="121"/>
    </row>
    <row r="41" spans="1:10" ht="15">
      <c r="A41" s="204" t="s">
        <v>92</v>
      </c>
      <c r="B41" s="205"/>
      <c r="C41" s="205"/>
      <c r="D41" s="205"/>
      <c r="E41" s="205"/>
      <c r="F41" s="130">
        <v>0</v>
      </c>
      <c r="G41" s="130">
        <v>0</v>
      </c>
      <c r="H41" s="131">
        <v>0</v>
      </c>
      <c r="I41" s="132" t="s">
        <v>28</v>
      </c>
      <c r="J41" s="133"/>
    </row>
    <row r="42" spans="1:10" ht="18">
      <c r="A42" s="134"/>
      <c r="B42" s="83"/>
      <c r="C42" s="83"/>
      <c r="D42" s="83"/>
      <c r="E42" s="83"/>
      <c r="F42" s="84"/>
      <c r="G42" s="84"/>
      <c r="H42" s="135"/>
      <c r="I42" s="161"/>
      <c r="J42" s="135"/>
    </row>
    <row r="43" spans="1:10" ht="15">
      <c r="A43" s="85"/>
      <c r="B43" s="85"/>
      <c r="C43" s="85"/>
      <c r="D43" s="136"/>
      <c r="E43" s="85"/>
      <c r="F43" s="137"/>
      <c r="G43" s="137"/>
      <c r="H43" s="85"/>
      <c r="I43" s="137"/>
      <c r="J43" s="85"/>
    </row>
    <row r="44" spans="1:10" ht="15">
      <c r="A44" s="138" t="s">
        <v>93</v>
      </c>
      <c r="B44" s="85"/>
      <c r="C44" s="85"/>
      <c r="D44" s="136"/>
      <c r="E44" s="85"/>
      <c r="F44" s="137"/>
      <c r="G44" s="137"/>
      <c r="H44" s="139"/>
      <c r="I44" s="162" t="s">
        <v>94</v>
      </c>
      <c r="J44" s="140"/>
    </row>
    <row r="45" spans="1:10" ht="15">
      <c r="A45" s="138" t="s">
        <v>95</v>
      </c>
      <c r="B45" s="85"/>
      <c r="C45" s="85"/>
      <c r="D45" s="136"/>
      <c r="E45" s="85"/>
      <c r="F45" s="137"/>
      <c r="G45" s="137"/>
      <c r="H45" s="139"/>
      <c r="I45" s="162" t="s">
        <v>96</v>
      </c>
      <c r="J45" s="140"/>
    </row>
  </sheetData>
  <sheetProtection/>
  <mergeCells count="19">
    <mergeCell ref="A41:E41"/>
    <mergeCell ref="A27:E27"/>
    <mergeCell ref="A28:E28"/>
    <mergeCell ref="A29:E29"/>
    <mergeCell ref="A32:J32"/>
    <mergeCell ref="A35:E35"/>
    <mergeCell ref="A36:E37"/>
    <mergeCell ref="A20:E20"/>
    <mergeCell ref="A21:E21"/>
    <mergeCell ref="A22:E22"/>
    <mergeCell ref="A24:I24"/>
    <mergeCell ref="A25:J25"/>
    <mergeCell ref="A26:E26"/>
    <mergeCell ref="A8:J8"/>
    <mergeCell ref="A12:I12"/>
    <mergeCell ref="A15:E15"/>
    <mergeCell ref="A16:E16"/>
    <mergeCell ref="A17:E17"/>
    <mergeCell ref="A18:E1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22">
      <selection activeCell="F50" sqref="F50:F51"/>
    </sheetView>
  </sheetViews>
  <sheetFormatPr defaultColWidth="9.140625" defaultRowHeight="15"/>
  <cols>
    <col min="1" max="1" width="8.7109375" style="0" customWidth="1"/>
    <col min="2" max="2" width="8.00390625" style="0" customWidth="1"/>
    <col min="3" max="3" width="7.7109375" style="0" customWidth="1"/>
    <col min="4" max="4" width="18.140625" style="0" customWidth="1"/>
    <col min="5" max="5" width="12.7109375" style="0" customWidth="1"/>
    <col min="6" max="6" width="10.7109375" style="0" customWidth="1"/>
    <col min="7" max="7" width="12.7109375" style="0" customWidth="1"/>
    <col min="8" max="8" width="9.140625" style="141" customWidth="1"/>
  </cols>
  <sheetData>
    <row r="2" spans="1:7" ht="15">
      <c r="A2" s="213" t="s">
        <v>118</v>
      </c>
      <c r="B2" s="213"/>
      <c r="C2" s="213"/>
      <c r="D2" s="213"/>
      <c r="E2" s="213"/>
      <c r="F2" s="213"/>
      <c r="G2" s="213"/>
    </row>
    <row r="3" spans="1:7" ht="15">
      <c r="A3" s="183"/>
      <c r="B3" s="183"/>
      <c r="C3" s="183"/>
      <c r="D3" s="183"/>
      <c r="E3" s="183"/>
      <c r="F3" s="183"/>
      <c r="G3" s="183"/>
    </row>
    <row r="4" spans="1:7" ht="15.75">
      <c r="A4" s="213" t="s">
        <v>31</v>
      </c>
      <c r="B4" s="213"/>
      <c r="C4" s="213"/>
      <c r="D4" s="213"/>
      <c r="E4" s="213"/>
      <c r="F4" s="214"/>
      <c r="G4" s="214"/>
    </row>
    <row r="5" spans="1:7" ht="18">
      <c r="A5" s="20"/>
      <c r="B5" s="20"/>
      <c r="C5" s="20"/>
      <c r="D5" s="20"/>
      <c r="E5" s="20"/>
      <c r="F5" s="21"/>
      <c r="G5" s="21"/>
    </row>
    <row r="6" spans="1:7" ht="15.75">
      <c r="A6" s="213" t="s">
        <v>32</v>
      </c>
      <c r="B6" s="215"/>
      <c r="C6" s="215"/>
      <c r="D6" s="215"/>
      <c r="E6" s="215"/>
      <c r="F6" s="215"/>
      <c r="G6" s="215"/>
    </row>
    <row r="7" spans="1:7" ht="18">
      <c r="A7" s="20"/>
      <c r="B7" s="20"/>
      <c r="C7" s="20"/>
      <c r="D7" s="20"/>
      <c r="E7" s="20"/>
      <c r="F7" s="21"/>
      <c r="G7" s="21"/>
    </row>
    <row r="8" spans="1:7" ht="15.75">
      <c r="A8" s="213" t="s">
        <v>33</v>
      </c>
      <c r="B8" s="216"/>
      <c r="C8" s="216"/>
      <c r="D8" s="216"/>
      <c r="E8" s="216"/>
      <c r="F8" s="216"/>
      <c r="G8" s="216"/>
    </row>
    <row r="9" spans="1:7" ht="18">
      <c r="A9" s="20"/>
      <c r="B9" s="20"/>
      <c r="C9" s="20"/>
      <c r="D9" s="20"/>
      <c r="E9" s="20"/>
      <c r="F9" s="21"/>
      <c r="G9" s="21"/>
    </row>
    <row r="10" spans="1:8" ht="25.5">
      <c r="A10" s="22" t="s">
        <v>34</v>
      </c>
      <c r="B10" s="23" t="s">
        <v>35</v>
      </c>
      <c r="C10" s="23" t="s">
        <v>36</v>
      </c>
      <c r="D10" s="23" t="s">
        <v>37</v>
      </c>
      <c r="E10" s="22" t="s">
        <v>38</v>
      </c>
      <c r="F10" s="22" t="s">
        <v>26</v>
      </c>
      <c r="G10" s="22" t="s">
        <v>119</v>
      </c>
      <c r="H10" s="142" t="s">
        <v>27</v>
      </c>
    </row>
    <row r="11" spans="1:8" ht="25.5">
      <c r="A11" s="24">
        <v>6</v>
      </c>
      <c r="B11" s="24"/>
      <c r="C11" s="24"/>
      <c r="D11" s="24" t="s">
        <v>39</v>
      </c>
      <c r="E11" s="25">
        <f>E12+E16+E18+E21</f>
        <v>583327</v>
      </c>
      <c r="F11" s="25">
        <f>G11-E11</f>
        <v>86760</v>
      </c>
      <c r="G11" s="61">
        <f>G12+G16+G18+G21</f>
        <v>670087</v>
      </c>
      <c r="H11" s="56">
        <f>G11/E11*100</f>
        <v>114.87330433873282</v>
      </c>
    </row>
    <row r="12" spans="1:8" ht="51">
      <c r="A12" s="24"/>
      <c r="B12" s="26">
        <v>63</v>
      </c>
      <c r="C12" s="26"/>
      <c r="D12" s="26" t="s">
        <v>40</v>
      </c>
      <c r="E12" s="27">
        <f>E13</f>
        <v>51050</v>
      </c>
      <c r="F12" s="27">
        <f>G12-E12</f>
        <v>55742</v>
      </c>
      <c r="G12" s="60">
        <f>G13</f>
        <v>106792</v>
      </c>
      <c r="H12" s="56">
        <f aca="true" t="shared" si="0" ref="H12:H31">G12/E12*100</f>
        <v>209.19098922624877</v>
      </c>
    </row>
    <row r="13" spans="1:8" ht="15">
      <c r="A13" s="28"/>
      <c r="B13" s="28"/>
      <c r="C13" s="29">
        <v>57</v>
      </c>
      <c r="D13" s="29" t="s">
        <v>41</v>
      </c>
      <c r="E13" s="27">
        <v>51050</v>
      </c>
      <c r="F13" s="27">
        <f>G13-E13</f>
        <v>55742</v>
      </c>
      <c r="G13" s="60">
        <f>93172+13620</f>
        <v>106792</v>
      </c>
      <c r="H13" s="56">
        <f t="shared" si="0"/>
        <v>209.19098922624877</v>
      </c>
    </row>
    <row r="14" spans="1:8" ht="15">
      <c r="A14" s="28"/>
      <c r="B14" s="28">
        <v>64</v>
      </c>
      <c r="C14" s="29"/>
      <c r="D14" s="29" t="s">
        <v>42</v>
      </c>
      <c r="E14" s="27"/>
      <c r="F14" s="27"/>
      <c r="G14" s="60"/>
      <c r="H14" s="56"/>
    </row>
    <row r="15" spans="1:8" ht="15">
      <c r="A15" s="28"/>
      <c r="B15" s="28"/>
      <c r="C15" s="29">
        <v>31</v>
      </c>
      <c r="D15" s="29" t="s">
        <v>43</v>
      </c>
      <c r="E15" s="27"/>
      <c r="F15" s="27"/>
      <c r="G15" s="60"/>
      <c r="H15" s="56"/>
    </row>
    <row r="16" spans="1:8" ht="63.75">
      <c r="A16" s="28"/>
      <c r="B16" s="26">
        <v>65</v>
      </c>
      <c r="C16" s="26"/>
      <c r="D16" s="26" t="s">
        <v>44</v>
      </c>
      <c r="E16" s="27">
        <v>39805</v>
      </c>
      <c r="F16" s="27">
        <f aca="true" t="shared" si="1" ref="F16:F22">G16-E16</f>
        <v>20186</v>
      </c>
      <c r="G16" s="60">
        <v>59991</v>
      </c>
      <c r="H16" s="56">
        <f t="shared" si="0"/>
        <v>150.71222208265294</v>
      </c>
    </row>
    <row r="17" spans="1:8" ht="15">
      <c r="A17" s="28"/>
      <c r="B17" s="28"/>
      <c r="C17" s="29">
        <v>44</v>
      </c>
      <c r="D17" s="29" t="s">
        <v>45</v>
      </c>
      <c r="E17" s="27">
        <v>39805</v>
      </c>
      <c r="F17" s="27">
        <f t="shared" si="1"/>
        <v>20186</v>
      </c>
      <c r="G17" s="60">
        <v>59991</v>
      </c>
      <c r="H17" s="56">
        <f t="shared" si="0"/>
        <v>150.71222208265294</v>
      </c>
    </row>
    <row r="18" spans="1:8" ht="89.25">
      <c r="A18" s="28"/>
      <c r="B18" s="28">
        <v>66</v>
      </c>
      <c r="C18" s="29"/>
      <c r="D18" s="30" t="s">
        <v>46</v>
      </c>
      <c r="E18" s="27">
        <f>SUM(E19:E20)</f>
        <v>14655</v>
      </c>
      <c r="F18" s="27">
        <f t="shared" si="1"/>
        <v>836</v>
      </c>
      <c r="G18" s="60">
        <f>SUM(G19:G20)</f>
        <v>15491</v>
      </c>
      <c r="H18" s="56">
        <f t="shared" si="0"/>
        <v>105.70453770044352</v>
      </c>
    </row>
    <row r="19" spans="1:8" ht="15">
      <c r="A19" s="28"/>
      <c r="B19" s="28"/>
      <c r="C19" s="29">
        <v>31</v>
      </c>
      <c r="D19" s="29" t="s">
        <v>43</v>
      </c>
      <c r="E19" s="27">
        <v>2655</v>
      </c>
      <c r="F19" s="27">
        <f t="shared" si="1"/>
        <v>836</v>
      </c>
      <c r="G19" s="60">
        <f>3193+298</f>
        <v>3491</v>
      </c>
      <c r="H19" s="56">
        <f t="shared" si="0"/>
        <v>131.48775894538608</v>
      </c>
    </row>
    <row r="20" spans="1:8" ht="15">
      <c r="A20" s="28"/>
      <c r="B20" s="28"/>
      <c r="C20" s="29">
        <v>62</v>
      </c>
      <c r="D20" s="29" t="s">
        <v>47</v>
      </c>
      <c r="E20" s="27">
        <v>12000</v>
      </c>
      <c r="F20" s="27">
        <f t="shared" si="1"/>
        <v>0</v>
      </c>
      <c r="G20" s="60">
        <v>12000</v>
      </c>
      <c r="H20" s="56">
        <f t="shared" si="0"/>
        <v>100</v>
      </c>
    </row>
    <row r="21" spans="1:8" ht="63.75">
      <c r="A21" s="28"/>
      <c r="B21" s="28">
        <v>67</v>
      </c>
      <c r="C21" s="29"/>
      <c r="D21" s="31" t="s">
        <v>48</v>
      </c>
      <c r="E21" s="27">
        <f>507817-30000</f>
        <v>477817</v>
      </c>
      <c r="F21" s="27">
        <f t="shared" si="1"/>
        <v>9996</v>
      </c>
      <c r="G21" s="60">
        <v>487813</v>
      </c>
      <c r="H21" s="56">
        <f t="shared" si="0"/>
        <v>102.0920143067325</v>
      </c>
    </row>
    <row r="22" spans="1:8" ht="15">
      <c r="A22" s="28"/>
      <c r="B22" s="32"/>
      <c r="C22" s="29">
        <v>11</v>
      </c>
      <c r="D22" s="29" t="s">
        <v>49</v>
      </c>
      <c r="E22" s="27">
        <f>507817-30000</f>
        <v>477817</v>
      </c>
      <c r="F22" s="27">
        <f t="shared" si="1"/>
        <v>9996</v>
      </c>
      <c r="G22" s="60">
        <v>487813</v>
      </c>
      <c r="H22" s="56">
        <f t="shared" si="0"/>
        <v>102.0920143067325</v>
      </c>
    </row>
    <row r="23" spans="1:8" ht="15">
      <c r="A23" s="33"/>
      <c r="B23" s="34"/>
      <c r="C23" s="35"/>
      <c r="D23" s="35"/>
      <c r="E23" s="36"/>
      <c r="F23" s="36"/>
      <c r="G23" s="36"/>
      <c r="H23" s="143"/>
    </row>
    <row r="24" spans="1:8" ht="15">
      <c r="A24" s="37"/>
      <c r="B24" s="38"/>
      <c r="C24" s="39"/>
      <c r="D24" s="39"/>
      <c r="E24" s="40"/>
      <c r="F24" s="40"/>
      <c r="G24" s="40"/>
      <c r="H24" s="144"/>
    </row>
    <row r="25" spans="1:8" ht="15">
      <c r="A25" s="41" t="s">
        <v>114</v>
      </c>
      <c r="B25" s="42"/>
      <c r="C25" s="43"/>
      <c r="D25" s="43"/>
      <c r="E25" s="44"/>
      <c r="F25" s="44"/>
      <c r="G25" s="44"/>
      <c r="H25" s="145"/>
    </row>
    <row r="26" spans="1:8" ht="15">
      <c r="A26" s="32">
        <v>9</v>
      </c>
      <c r="B26" s="32"/>
      <c r="C26" s="45"/>
      <c r="D26" s="24" t="s">
        <v>50</v>
      </c>
      <c r="E26" s="25">
        <f>SUM(E27)</f>
        <v>76000</v>
      </c>
      <c r="F26" s="25">
        <f aca="true" t="shared" si="2" ref="F26:F31">G26-E26</f>
        <v>11536</v>
      </c>
      <c r="G26" s="61">
        <f>SUM(G27)</f>
        <v>87536</v>
      </c>
      <c r="H26" s="56">
        <f t="shared" si="0"/>
        <v>115.17894736842105</v>
      </c>
    </row>
    <row r="27" spans="1:8" ht="15">
      <c r="A27" s="28"/>
      <c r="B27" s="28">
        <v>92</v>
      </c>
      <c r="C27" s="29"/>
      <c r="D27" s="26" t="s">
        <v>51</v>
      </c>
      <c r="E27" s="27">
        <f>SUM(E28:E31)</f>
        <v>76000</v>
      </c>
      <c r="F27" s="27">
        <f t="shared" si="2"/>
        <v>11536</v>
      </c>
      <c r="G27" s="60">
        <f>SUM(G28:G31)</f>
        <v>87536</v>
      </c>
      <c r="H27" s="56">
        <f t="shared" si="0"/>
        <v>115.17894736842105</v>
      </c>
    </row>
    <row r="28" spans="1:8" ht="25.5">
      <c r="A28" s="28"/>
      <c r="B28" s="28"/>
      <c r="C28" s="29">
        <v>93</v>
      </c>
      <c r="D28" s="26" t="s">
        <v>52</v>
      </c>
      <c r="E28" s="27">
        <v>5000</v>
      </c>
      <c r="F28" s="27">
        <f t="shared" si="2"/>
        <v>-5000</v>
      </c>
      <c r="G28" s="60">
        <v>0</v>
      </c>
      <c r="H28" s="56">
        <f t="shared" si="0"/>
        <v>0</v>
      </c>
    </row>
    <row r="29" spans="1:8" ht="25.5">
      <c r="A29" s="28"/>
      <c r="B29" s="28"/>
      <c r="C29" s="29">
        <v>94</v>
      </c>
      <c r="D29" s="26" t="s">
        <v>53</v>
      </c>
      <c r="E29" s="27">
        <v>43000</v>
      </c>
      <c r="F29" s="27">
        <f t="shared" si="2"/>
        <v>16866</v>
      </c>
      <c r="G29" s="60">
        <f>866+59000</f>
        <v>59866</v>
      </c>
      <c r="H29" s="56">
        <f t="shared" si="0"/>
        <v>139.2232558139535</v>
      </c>
    </row>
    <row r="30" spans="1:8" ht="25.5">
      <c r="A30" s="28"/>
      <c r="B30" s="28"/>
      <c r="C30" s="29">
        <v>95</v>
      </c>
      <c r="D30" s="26" t="s">
        <v>54</v>
      </c>
      <c r="E30" s="27"/>
      <c r="F30" s="27">
        <f t="shared" si="2"/>
        <v>0</v>
      </c>
      <c r="G30" s="60"/>
      <c r="H30" s="56"/>
    </row>
    <row r="31" spans="1:8" ht="15">
      <c r="A31" s="28"/>
      <c r="B31" s="28"/>
      <c r="C31" s="29">
        <v>96</v>
      </c>
      <c r="D31" s="26" t="s">
        <v>55</v>
      </c>
      <c r="E31" s="27">
        <v>28000</v>
      </c>
      <c r="F31" s="27">
        <f t="shared" si="2"/>
        <v>-330</v>
      </c>
      <c r="G31" s="60">
        <v>27670</v>
      </c>
      <c r="H31" s="56">
        <f t="shared" si="0"/>
        <v>98.82142857142857</v>
      </c>
    </row>
    <row r="32" spans="1:7" ht="15">
      <c r="A32" s="46"/>
      <c r="B32" s="46"/>
      <c r="C32" s="46"/>
      <c r="D32" s="46"/>
      <c r="E32" s="46"/>
      <c r="F32" s="46"/>
      <c r="G32" s="46"/>
    </row>
    <row r="33" spans="1:7" ht="15.75">
      <c r="A33" s="217" t="s">
        <v>56</v>
      </c>
      <c r="B33" s="218"/>
      <c r="C33" s="218"/>
      <c r="D33" s="218"/>
      <c r="E33" s="218"/>
      <c r="F33" s="218"/>
      <c r="G33" s="218"/>
    </row>
    <row r="34" spans="1:7" ht="18">
      <c r="A34" s="47"/>
      <c r="B34" s="47"/>
      <c r="C34" s="47"/>
      <c r="D34" s="47"/>
      <c r="E34" s="58"/>
      <c r="F34" s="48"/>
      <c r="G34" s="48"/>
    </row>
    <row r="35" spans="1:8" ht="25.5">
      <c r="A35" s="49" t="s">
        <v>34</v>
      </c>
      <c r="B35" s="50" t="s">
        <v>35</v>
      </c>
      <c r="C35" s="50" t="s">
        <v>36</v>
      </c>
      <c r="D35" s="50" t="s">
        <v>57</v>
      </c>
      <c r="E35" s="22" t="s">
        <v>38</v>
      </c>
      <c r="F35" s="22" t="s">
        <v>26</v>
      </c>
      <c r="G35" s="22" t="s">
        <v>119</v>
      </c>
      <c r="H35" s="142" t="s">
        <v>27</v>
      </c>
    </row>
    <row r="36" spans="1:8" ht="25.5">
      <c r="A36" s="24">
        <v>3</v>
      </c>
      <c r="B36" s="24"/>
      <c r="C36" s="24"/>
      <c r="D36" s="24" t="s">
        <v>58</v>
      </c>
      <c r="E36" s="25">
        <f>E37+E42+E49</f>
        <v>587257</v>
      </c>
      <c r="F36" s="25">
        <f>G36-E36</f>
        <v>41949</v>
      </c>
      <c r="G36" s="25">
        <f>G37+G42+G49</f>
        <v>629206</v>
      </c>
      <c r="H36" s="56">
        <f>G36/E36*100</f>
        <v>107.1432098723387</v>
      </c>
    </row>
    <row r="37" spans="1:8" ht="25.5">
      <c r="A37" s="24"/>
      <c r="B37" s="26">
        <v>31</v>
      </c>
      <c r="C37" s="26"/>
      <c r="D37" s="26" t="s">
        <v>59</v>
      </c>
      <c r="E37" s="27">
        <f>SUM(E38:E41)</f>
        <v>350655</v>
      </c>
      <c r="F37" s="27">
        <f aca="true" t="shared" si="3" ref="F37:F64">G37-E37</f>
        <v>1095</v>
      </c>
      <c r="G37" s="27">
        <f>SUM(G38:G41)</f>
        <v>351750</v>
      </c>
      <c r="H37" s="56">
        <f>G37/E37*100</f>
        <v>100.31227274671686</v>
      </c>
    </row>
    <row r="38" spans="1:8" ht="15">
      <c r="A38" s="28"/>
      <c r="B38" s="28"/>
      <c r="C38" s="29">
        <v>11</v>
      </c>
      <c r="D38" s="29" t="s">
        <v>49</v>
      </c>
      <c r="E38" s="27">
        <v>344430</v>
      </c>
      <c r="F38" s="27">
        <f t="shared" si="3"/>
        <v>0</v>
      </c>
      <c r="G38" s="27">
        <v>344430</v>
      </c>
      <c r="H38" s="56">
        <f aca="true" t="shared" si="4" ref="H38:H65">G38/E38*100</f>
        <v>100</v>
      </c>
    </row>
    <row r="39" spans="1:8" ht="15">
      <c r="A39" s="28"/>
      <c r="B39" s="28"/>
      <c r="C39" s="29">
        <v>44</v>
      </c>
      <c r="D39" s="29" t="s">
        <v>45</v>
      </c>
      <c r="E39" s="27">
        <v>1235</v>
      </c>
      <c r="F39" s="27">
        <f t="shared" si="3"/>
        <v>1095</v>
      </c>
      <c r="G39" s="27">
        <v>2330</v>
      </c>
      <c r="H39" s="56">
        <f t="shared" si="4"/>
        <v>188.66396761133603</v>
      </c>
    </row>
    <row r="40" spans="1:8" ht="15">
      <c r="A40" s="28"/>
      <c r="B40" s="28"/>
      <c r="C40" s="29">
        <v>57</v>
      </c>
      <c r="D40" s="29" t="s">
        <v>41</v>
      </c>
      <c r="E40" s="27">
        <v>1990</v>
      </c>
      <c r="F40" s="27">
        <f t="shared" si="3"/>
        <v>0</v>
      </c>
      <c r="G40" s="27">
        <v>1990</v>
      </c>
      <c r="H40" s="56">
        <f t="shared" si="4"/>
        <v>100</v>
      </c>
    </row>
    <row r="41" spans="1:8" ht="15">
      <c r="A41" s="28"/>
      <c r="B41" s="28"/>
      <c r="C41" s="29">
        <v>62</v>
      </c>
      <c r="D41" s="29" t="s">
        <v>60</v>
      </c>
      <c r="E41" s="27">
        <v>3000</v>
      </c>
      <c r="F41" s="27">
        <f t="shared" si="3"/>
        <v>0</v>
      </c>
      <c r="G41" s="27">
        <v>3000</v>
      </c>
      <c r="H41" s="56">
        <f t="shared" si="4"/>
        <v>100</v>
      </c>
    </row>
    <row r="42" spans="1:8" ht="15">
      <c r="A42" s="28"/>
      <c r="B42" s="28">
        <v>32</v>
      </c>
      <c r="C42" s="29"/>
      <c r="D42" s="28" t="s">
        <v>61</v>
      </c>
      <c r="E42" s="27">
        <f>SUM(E43:E48)</f>
        <v>235699</v>
      </c>
      <c r="F42" s="27">
        <f t="shared" si="3"/>
        <v>40499</v>
      </c>
      <c r="G42" s="27">
        <f>SUM(G43:G48)</f>
        <v>276198</v>
      </c>
      <c r="H42" s="56">
        <f t="shared" si="4"/>
        <v>117.18250819901654</v>
      </c>
    </row>
    <row r="43" spans="1:8" ht="15">
      <c r="A43" s="28"/>
      <c r="B43" s="28"/>
      <c r="C43" s="29">
        <v>11</v>
      </c>
      <c r="D43" s="29" t="s">
        <v>49</v>
      </c>
      <c r="E43" s="27">
        <f>162549-30000</f>
        <v>132549</v>
      </c>
      <c r="F43" s="27">
        <f t="shared" si="3"/>
        <v>10000</v>
      </c>
      <c r="G43" s="27">
        <v>142549</v>
      </c>
      <c r="H43" s="56">
        <f t="shared" si="4"/>
        <v>107.54437981425737</v>
      </c>
    </row>
    <row r="44" spans="1:8" ht="15">
      <c r="A44" s="28"/>
      <c r="B44" s="28"/>
      <c r="C44" s="29">
        <v>31</v>
      </c>
      <c r="D44" s="29" t="s">
        <v>43</v>
      </c>
      <c r="E44" s="27">
        <v>2655</v>
      </c>
      <c r="F44" s="27">
        <f t="shared" si="3"/>
        <v>836</v>
      </c>
      <c r="G44" s="27">
        <v>3491</v>
      </c>
      <c r="H44" s="56">
        <f t="shared" si="4"/>
        <v>131.48775894538608</v>
      </c>
    </row>
    <row r="45" spans="1:8" ht="15">
      <c r="A45" s="28"/>
      <c r="B45" s="28"/>
      <c r="C45" s="29">
        <v>44</v>
      </c>
      <c r="D45" s="29" t="s">
        <v>45</v>
      </c>
      <c r="E45" s="27">
        <v>38105</v>
      </c>
      <c r="F45" s="27">
        <f t="shared" si="3"/>
        <v>18732</v>
      </c>
      <c r="G45" s="27">
        <v>56837</v>
      </c>
      <c r="H45" s="56">
        <f t="shared" si="4"/>
        <v>149.15890303109828</v>
      </c>
    </row>
    <row r="46" spans="1:8" ht="15">
      <c r="A46" s="28"/>
      <c r="B46" s="28"/>
      <c r="C46" s="29">
        <v>57</v>
      </c>
      <c r="D46" s="29" t="s">
        <v>41</v>
      </c>
      <c r="E46" s="27">
        <v>48390</v>
      </c>
      <c r="F46" s="27">
        <f t="shared" si="3"/>
        <v>15931</v>
      </c>
      <c r="G46" s="27">
        <v>64321</v>
      </c>
      <c r="H46" s="56">
        <f t="shared" si="4"/>
        <v>132.9220913411862</v>
      </c>
    </row>
    <row r="47" spans="1:8" ht="15">
      <c r="A47" s="28"/>
      <c r="B47" s="28"/>
      <c r="C47" s="29">
        <v>62</v>
      </c>
      <c r="D47" s="29" t="s">
        <v>60</v>
      </c>
      <c r="E47" s="27">
        <v>9000</v>
      </c>
      <c r="F47" s="27">
        <f t="shared" si="3"/>
        <v>0</v>
      </c>
      <c r="G47" s="27">
        <v>9000</v>
      </c>
      <c r="H47" s="56">
        <f t="shared" si="4"/>
        <v>100</v>
      </c>
    </row>
    <row r="48" spans="1:8" ht="15">
      <c r="A48" s="28"/>
      <c r="B48" s="28"/>
      <c r="C48" s="29">
        <v>93</v>
      </c>
      <c r="D48" s="29" t="s">
        <v>62</v>
      </c>
      <c r="E48" s="27">
        <v>5000</v>
      </c>
      <c r="F48" s="27">
        <f t="shared" si="3"/>
        <v>-5000</v>
      </c>
      <c r="G48" s="27">
        <v>0</v>
      </c>
      <c r="H48" s="56">
        <f t="shared" si="4"/>
        <v>0</v>
      </c>
    </row>
    <row r="49" spans="1:8" ht="15">
      <c r="A49" s="28"/>
      <c r="B49" s="28">
        <v>34</v>
      </c>
      <c r="C49" s="29"/>
      <c r="D49" s="26" t="s">
        <v>63</v>
      </c>
      <c r="E49" s="27">
        <f>SUM(E50:E52)</f>
        <v>903</v>
      </c>
      <c r="F49" s="27">
        <f t="shared" si="3"/>
        <v>355</v>
      </c>
      <c r="G49" s="27">
        <f>SUM(G50:G52)</f>
        <v>1258</v>
      </c>
      <c r="H49" s="56">
        <f t="shared" si="4"/>
        <v>139.31339977851607</v>
      </c>
    </row>
    <row r="50" spans="1:8" ht="15">
      <c r="A50" s="28"/>
      <c r="B50" s="28"/>
      <c r="C50" s="29">
        <v>11</v>
      </c>
      <c r="D50" s="29" t="s">
        <v>49</v>
      </c>
      <c r="E50" s="27">
        <v>438</v>
      </c>
      <c r="F50" s="27">
        <f t="shared" si="3"/>
        <v>-4</v>
      </c>
      <c r="G50" s="27">
        <v>434</v>
      </c>
      <c r="H50" s="56">
        <f t="shared" si="4"/>
        <v>99.08675799086758</v>
      </c>
    </row>
    <row r="51" spans="1:8" ht="15">
      <c r="A51" s="28"/>
      <c r="B51" s="28"/>
      <c r="C51" s="29">
        <v>31</v>
      </c>
      <c r="D51" s="29" t="s">
        <v>43</v>
      </c>
      <c r="E51" s="27"/>
      <c r="F51" s="27"/>
      <c r="G51" s="27"/>
      <c r="H51" s="56"/>
    </row>
    <row r="52" spans="1:8" ht="15">
      <c r="A52" s="28"/>
      <c r="B52" s="28"/>
      <c r="C52" s="29">
        <v>44</v>
      </c>
      <c r="D52" s="29" t="s">
        <v>45</v>
      </c>
      <c r="E52" s="27">
        <v>465</v>
      </c>
      <c r="F52" s="27">
        <f t="shared" si="3"/>
        <v>359</v>
      </c>
      <c r="G52" s="27">
        <v>824</v>
      </c>
      <c r="H52" s="56">
        <f t="shared" si="4"/>
        <v>177.2043010752688</v>
      </c>
    </row>
    <row r="53" spans="1:8" ht="15">
      <c r="A53" s="28"/>
      <c r="B53" s="28"/>
      <c r="C53" s="29"/>
      <c r="D53" s="26"/>
      <c r="E53" s="27"/>
      <c r="F53" s="27"/>
      <c r="G53" s="27"/>
      <c r="H53" s="56"/>
    </row>
    <row r="54" spans="1:8" ht="15">
      <c r="A54" s="28"/>
      <c r="B54" s="28"/>
      <c r="C54" s="29"/>
      <c r="D54" s="26"/>
      <c r="E54" s="27"/>
      <c r="F54" s="27"/>
      <c r="G54" s="27"/>
      <c r="H54" s="56"/>
    </row>
    <row r="55" spans="1:8" ht="51">
      <c r="A55" s="51">
        <v>4</v>
      </c>
      <c r="B55" s="51"/>
      <c r="C55" s="51"/>
      <c r="D55" s="52" t="s">
        <v>64</v>
      </c>
      <c r="E55" s="25">
        <f>SUM(E56+E59)</f>
        <v>72070</v>
      </c>
      <c r="F55" s="25">
        <f t="shared" si="3"/>
        <v>56347</v>
      </c>
      <c r="G55" s="25">
        <f>SUM(G56+G59)</f>
        <v>128417</v>
      </c>
      <c r="H55" s="56">
        <f t="shared" si="4"/>
        <v>178.18371028167059</v>
      </c>
    </row>
    <row r="56" spans="1:8" ht="38.25">
      <c r="A56" s="26"/>
      <c r="B56" s="26">
        <v>41</v>
      </c>
      <c r="C56" s="26"/>
      <c r="D56" s="53" t="s">
        <v>65</v>
      </c>
      <c r="E56" s="27">
        <f>SUM(E57:E58)</f>
        <v>13000</v>
      </c>
      <c r="F56" s="27">
        <f t="shared" si="3"/>
        <v>-13000</v>
      </c>
      <c r="G56" s="27">
        <f>SUM(G57:G58)</f>
        <v>0</v>
      </c>
      <c r="H56" s="56">
        <f t="shared" si="4"/>
        <v>0</v>
      </c>
    </row>
    <row r="57" spans="1:8" ht="25.5">
      <c r="A57" s="26"/>
      <c r="B57" s="26"/>
      <c r="C57" s="29">
        <v>94</v>
      </c>
      <c r="D57" s="54" t="s">
        <v>53</v>
      </c>
      <c r="E57" s="27"/>
      <c r="F57" s="27"/>
      <c r="G57" s="27"/>
      <c r="H57" s="56"/>
    </row>
    <row r="58" spans="1:8" ht="15">
      <c r="A58" s="26"/>
      <c r="B58" s="26"/>
      <c r="C58" s="29">
        <v>96</v>
      </c>
      <c r="D58" s="29" t="s">
        <v>55</v>
      </c>
      <c r="E58" s="27">
        <v>13000</v>
      </c>
      <c r="F58" s="27">
        <f t="shared" si="3"/>
        <v>-13000</v>
      </c>
      <c r="G58" s="27"/>
      <c r="H58" s="56">
        <f t="shared" si="4"/>
        <v>0</v>
      </c>
    </row>
    <row r="59" spans="1:8" ht="38.25">
      <c r="A59" s="26"/>
      <c r="B59" s="26">
        <v>42</v>
      </c>
      <c r="C59" s="29"/>
      <c r="D59" s="53" t="s">
        <v>66</v>
      </c>
      <c r="E59" s="27">
        <f>SUM(E60:E64)</f>
        <v>59070</v>
      </c>
      <c r="F59" s="27">
        <f t="shared" si="3"/>
        <v>69347</v>
      </c>
      <c r="G59" s="27">
        <f>SUM(G60:G64)</f>
        <v>128417</v>
      </c>
      <c r="H59" s="56">
        <f t="shared" si="4"/>
        <v>217.3980023700694</v>
      </c>
    </row>
    <row r="60" spans="1:8" ht="15">
      <c r="A60" s="26"/>
      <c r="B60" s="26"/>
      <c r="C60" s="29">
        <v>11</v>
      </c>
      <c r="D60" s="29" t="s">
        <v>49</v>
      </c>
      <c r="E60" s="27">
        <v>400</v>
      </c>
      <c r="F60" s="27">
        <f t="shared" si="3"/>
        <v>0</v>
      </c>
      <c r="G60" s="27">
        <v>400</v>
      </c>
      <c r="H60" s="56">
        <f t="shared" si="4"/>
        <v>100</v>
      </c>
    </row>
    <row r="61" spans="1:8" ht="15">
      <c r="A61" s="26"/>
      <c r="B61" s="26"/>
      <c r="C61" s="29">
        <v>44</v>
      </c>
      <c r="D61" s="29" t="s">
        <v>45</v>
      </c>
      <c r="E61" s="27"/>
      <c r="F61" s="27"/>
      <c r="G61" s="27"/>
      <c r="H61" s="56"/>
    </row>
    <row r="62" spans="1:8" ht="15">
      <c r="A62" s="26"/>
      <c r="B62" s="26"/>
      <c r="C62" s="29">
        <v>57</v>
      </c>
      <c r="D62" s="29" t="s">
        <v>41</v>
      </c>
      <c r="E62" s="27">
        <v>670</v>
      </c>
      <c r="F62" s="27">
        <f t="shared" si="3"/>
        <v>39811</v>
      </c>
      <c r="G62" s="27">
        <v>40481</v>
      </c>
      <c r="H62" s="59" t="s">
        <v>28</v>
      </c>
    </row>
    <row r="63" spans="1:8" ht="25.5">
      <c r="A63" s="26"/>
      <c r="B63" s="26"/>
      <c r="C63" s="29">
        <v>94</v>
      </c>
      <c r="D63" s="26" t="s">
        <v>53</v>
      </c>
      <c r="E63" s="27">
        <v>43000</v>
      </c>
      <c r="F63" s="27">
        <f t="shared" si="3"/>
        <v>16866</v>
      </c>
      <c r="G63" s="27">
        <v>59866</v>
      </c>
      <c r="H63" s="56">
        <f t="shared" si="4"/>
        <v>139.2232558139535</v>
      </c>
    </row>
    <row r="64" spans="1:8" ht="15">
      <c r="A64" s="26"/>
      <c r="B64" s="26"/>
      <c r="C64" s="29">
        <v>96</v>
      </c>
      <c r="D64" s="29" t="s">
        <v>55</v>
      </c>
      <c r="E64" s="27">
        <v>15000</v>
      </c>
      <c r="F64" s="27">
        <f t="shared" si="3"/>
        <v>12670</v>
      </c>
      <c r="G64" s="27">
        <v>27670</v>
      </c>
      <c r="H64" s="56">
        <f t="shared" si="4"/>
        <v>184.46666666666667</v>
      </c>
    </row>
    <row r="65" spans="1:8" ht="15">
      <c r="A65" s="219" t="s">
        <v>67</v>
      </c>
      <c r="B65" s="220"/>
      <c r="C65" s="220"/>
      <c r="D65" s="221"/>
      <c r="E65" s="55">
        <f>E36+E55</f>
        <v>659327</v>
      </c>
      <c r="F65" s="55">
        <f>F36+F55</f>
        <v>98296</v>
      </c>
      <c r="G65" s="55">
        <f>G36+G55</f>
        <v>757623</v>
      </c>
      <c r="H65" s="57">
        <f t="shared" si="4"/>
        <v>114.90853552182756</v>
      </c>
    </row>
  </sheetData>
  <sheetProtection/>
  <mergeCells count="6">
    <mergeCell ref="A2:G3"/>
    <mergeCell ref="A4:G4"/>
    <mergeCell ref="A6:G6"/>
    <mergeCell ref="A8:G8"/>
    <mergeCell ref="A33:G33"/>
    <mergeCell ref="A65:D65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31.28125" style="0" customWidth="1"/>
    <col min="2" max="3" width="13.57421875" style="0" customWidth="1"/>
    <col min="4" max="4" width="18.421875" style="0" customWidth="1"/>
    <col min="5" max="5" width="12.140625" style="0" customWidth="1"/>
    <col min="6" max="7" width="13.28125" style="0" customWidth="1"/>
  </cols>
  <sheetData>
    <row r="2" spans="1:7" ht="15.75">
      <c r="A2" s="222" t="s">
        <v>118</v>
      </c>
      <c r="B2" s="222"/>
      <c r="C2" s="222"/>
      <c r="D2" s="222"/>
      <c r="E2" s="222"/>
      <c r="F2" s="222"/>
      <c r="G2" s="222"/>
    </row>
    <row r="3" spans="1:7" ht="18">
      <c r="A3" s="62"/>
      <c r="B3" s="62"/>
      <c r="C3" s="62"/>
      <c r="D3" s="62"/>
      <c r="E3" s="62"/>
      <c r="F3" s="62"/>
      <c r="G3" s="62"/>
    </row>
    <row r="4" spans="1:7" ht="15.75">
      <c r="A4" s="222" t="s">
        <v>31</v>
      </c>
      <c r="B4" s="222"/>
      <c r="C4" s="222"/>
      <c r="D4" s="222"/>
      <c r="E4" s="222"/>
      <c r="F4" s="223"/>
      <c r="G4" s="223"/>
    </row>
    <row r="5" spans="1:7" ht="18">
      <c r="A5" s="62"/>
      <c r="B5" s="62"/>
      <c r="C5" s="62"/>
      <c r="D5" s="62"/>
      <c r="E5" s="62"/>
      <c r="F5" s="63"/>
      <c r="G5" s="63"/>
    </row>
    <row r="6" spans="1:7" ht="15.75">
      <c r="A6" s="222" t="s">
        <v>32</v>
      </c>
      <c r="B6" s="224"/>
      <c r="C6" s="224"/>
      <c r="D6" s="224"/>
      <c r="E6" s="224"/>
      <c r="F6" s="224"/>
      <c r="G6" s="224"/>
    </row>
    <row r="7" spans="1:7" ht="18">
      <c r="A7" s="62"/>
      <c r="B7" s="62"/>
      <c r="C7" s="62"/>
      <c r="D7" s="62"/>
      <c r="E7" s="62"/>
      <c r="F7" s="63"/>
      <c r="G7" s="63"/>
    </row>
    <row r="8" spans="1:7" ht="15.75">
      <c r="A8" s="222" t="s">
        <v>68</v>
      </c>
      <c r="B8" s="225"/>
      <c r="C8" s="225"/>
      <c r="D8" s="225"/>
      <c r="E8" s="225"/>
      <c r="F8" s="225"/>
      <c r="G8" s="225"/>
    </row>
    <row r="9" spans="1:7" ht="18">
      <c r="A9" s="62"/>
      <c r="B9" s="62"/>
      <c r="C9" s="62"/>
      <c r="D9" s="62"/>
      <c r="E9" s="62"/>
      <c r="F9" s="63"/>
      <c r="G9" s="63"/>
    </row>
    <row r="10" spans="1:5" ht="15">
      <c r="A10" s="64" t="s">
        <v>69</v>
      </c>
      <c r="B10" s="64" t="s">
        <v>25</v>
      </c>
      <c r="C10" s="64" t="s">
        <v>70</v>
      </c>
      <c r="D10" s="64" t="s">
        <v>119</v>
      </c>
      <c r="E10" s="64" t="s">
        <v>27</v>
      </c>
    </row>
    <row r="11" spans="1:5" ht="15">
      <c r="A11" s="65" t="s">
        <v>67</v>
      </c>
      <c r="B11" s="66">
        <f>689327-30000</f>
        <v>659327</v>
      </c>
      <c r="C11" s="66">
        <f>D11-B11</f>
        <v>98296</v>
      </c>
      <c r="D11" s="66">
        <f>158274+599349</f>
        <v>757623</v>
      </c>
      <c r="E11" s="66">
        <f>D11/B11*100</f>
        <v>114.90853552182756</v>
      </c>
    </row>
    <row r="12" spans="1:5" ht="15">
      <c r="A12" s="65" t="s">
        <v>71</v>
      </c>
      <c r="B12" s="66">
        <f>689327-30000</f>
        <v>659327</v>
      </c>
      <c r="C12" s="66">
        <f>D12-B12</f>
        <v>98296</v>
      </c>
      <c r="D12" s="66">
        <f>158274+599349</f>
        <v>757623</v>
      </c>
      <c r="E12" s="66">
        <f>D12/B12*100</f>
        <v>114.90853552182756</v>
      </c>
    </row>
    <row r="13" spans="1:5" ht="15">
      <c r="A13" s="67" t="s">
        <v>72</v>
      </c>
      <c r="B13" s="68">
        <f>689327-30000</f>
        <v>659327</v>
      </c>
      <c r="C13" s="68">
        <f>D13-B13</f>
        <v>98296</v>
      </c>
      <c r="D13" s="68">
        <f>158274+599349</f>
        <v>757623</v>
      </c>
      <c r="E13" s="66">
        <f>D13/B13*100</f>
        <v>114.90853552182756</v>
      </c>
    </row>
  </sheetData>
  <sheetProtection/>
  <mergeCells count="4">
    <mergeCell ref="A2:G2"/>
    <mergeCell ref="A4:G4"/>
    <mergeCell ref="A6:G6"/>
    <mergeCell ref="A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70.28125" style="1" customWidth="1"/>
    <col min="2" max="3" width="15.7109375" style="1" customWidth="1"/>
    <col min="4" max="4" width="17.140625" style="1" customWidth="1"/>
    <col min="5" max="5" width="15.7109375" style="1" customWidth="1"/>
    <col min="6" max="16384" width="9.140625" style="1" customWidth="1"/>
  </cols>
  <sheetData>
    <row r="1" spans="1:5" ht="15">
      <c r="A1" s="226" t="s">
        <v>118</v>
      </c>
      <c r="B1" s="227"/>
      <c r="C1" s="227"/>
      <c r="D1" s="227"/>
      <c r="E1" s="227"/>
    </row>
    <row r="2" spans="1:5" ht="15">
      <c r="A2" s="227" t="s">
        <v>30</v>
      </c>
      <c r="B2" s="227"/>
      <c r="C2" s="227"/>
      <c r="D2" s="227"/>
      <c r="E2" s="227"/>
    </row>
    <row r="3" spans="1:5" ht="15.75" thickBot="1">
      <c r="A3" s="19"/>
      <c r="B3" s="19"/>
      <c r="C3" s="19"/>
      <c r="D3" s="19"/>
      <c r="E3" s="19"/>
    </row>
    <row r="4" spans="1:5" s="2" customFormat="1" ht="30.75" customHeight="1" thickBot="1">
      <c r="A4" s="3" t="s">
        <v>0</v>
      </c>
      <c r="B4" s="3" t="s">
        <v>25</v>
      </c>
      <c r="C4" s="3" t="s">
        <v>26</v>
      </c>
      <c r="D4" s="3" t="s">
        <v>119</v>
      </c>
      <c r="E4" s="3" t="s">
        <v>27</v>
      </c>
    </row>
    <row r="5" spans="1:5" s="4" customFormat="1" ht="12">
      <c r="A5" s="5" t="s">
        <v>1</v>
      </c>
      <c r="B5" s="6">
        <v>187250</v>
      </c>
      <c r="C5" s="6">
        <v>-28976</v>
      </c>
      <c r="D5" s="6">
        <v>158274</v>
      </c>
      <c r="E5" s="7">
        <v>84.53</v>
      </c>
    </row>
    <row r="6" spans="1:5" s="4" customFormat="1" ht="12">
      <c r="A6" s="5" t="s">
        <v>2</v>
      </c>
      <c r="B6" s="6">
        <v>187250</v>
      </c>
      <c r="C6" s="6">
        <v>-28976</v>
      </c>
      <c r="D6" s="6">
        <v>158274</v>
      </c>
      <c r="E6" s="7">
        <v>84.53</v>
      </c>
    </row>
    <row r="7" spans="1:5" s="8" customFormat="1" ht="12.75">
      <c r="A7" s="9" t="s">
        <v>3</v>
      </c>
      <c r="B7" s="10">
        <v>187250</v>
      </c>
      <c r="C7" s="10">
        <v>-28976</v>
      </c>
      <c r="D7" s="10">
        <v>158274</v>
      </c>
      <c r="E7" s="11">
        <v>84.53</v>
      </c>
    </row>
    <row r="8" spans="1:5" s="8" customFormat="1" ht="12.75">
      <c r="A8" s="12" t="s">
        <v>4</v>
      </c>
      <c r="B8" s="10">
        <v>88107</v>
      </c>
      <c r="C8" s="10">
        <v>-9952</v>
      </c>
      <c r="D8" s="10">
        <v>78155</v>
      </c>
      <c r="E8" s="11">
        <v>88.7</v>
      </c>
    </row>
    <row r="9" spans="1:5" s="8" customFormat="1" ht="12.75">
      <c r="A9" s="13" t="s">
        <v>5</v>
      </c>
      <c r="B9" s="14">
        <v>86095</v>
      </c>
      <c r="C9" s="14">
        <v>-7940</v>
      </c>
      <c r="D9" s="14">
        <v>78155</v>
      </c>
      <c r="E9" s="15">
        <v>90.78</v>
      </c>
    </row>
    <row r="10" spans="1:5" s="8" customFormat="1" ht="12.75">
      <c r="A10" s="16" t="s">
        <v>6</v>
      </c>
      <c r="B10" s="14">
        <v>86095</v>
      </c>
      <c r="C10" s="14">
        <v>-7940</v>
      </c>
      <c r="D10" s="14">
        <v>78155</v>
      </c>
      <c r="E10" s="15">
        <v>90.78</v>
      </c>
    </row>
    <row r="11" spans="1:5" s="8" customFormat="1" ht="12.75">
      <c r="A11" s="16" t="s">
        <v>7</v>
      </c>
      <c r="B11" s="14">
        <v>86095</v>
      </c>
      <c r="C11" s="14">
        <v>-7940</v>
      </c>
      <c r="D11" s="14">
        <v>78155</v>
      </c>
      <c r="E11" s="15">
        <v>90.78</v>
      </c>
    </row>
    <row r="12" spans="1:5" s="8" customFormat="1" ht="12.75">
      <c r="A12" s="13" t="s">
        <v>8</v>
      </c>
      <c r="B12" s="15">
        <v>699</v>
      </c>
      <c r="C12" s="15">
        <v>-699</v>
      </c>
      <c r="D12" s="15">
        <v>0</v>
      </c>
      <c r="E12" s="15">
        <v>0</v>
      </c>
    </row>
    <row r="13" spans="1:5" s="8" customFormat="1" ht="12.75">
      <c r="A13" s="16" t="s">
        <v>6</v>
      </c>
      <c r="B13" s="15">
        <v>699</v>
      </c>
      <c r="C13" s="15">
        <v>-699</v>
      </c>
      <c r="D13" s="17"/>
      <c r="E13" s="17"/>
    </row>
    <row r="14" spans="1:5" s="8" customFormat="1" ht="12.75">
      <c r="A14" s="16" t="s">
        <v>7</v>
      </c>
      <c r="B14" s="15">
        <v>699</v>
      </c>
      <c r="C14" s="15">
        <v>-699</v>
      </c>
      <c r="D14" s="17"/>
      <c r="E14" s="17"/>
    </row>
    <row r="15" spans="1:5" s="8" customFormat="1" ht="12.75">
      <c r="A15" s="13" t="s">
        <v>9</v>
      </c>
      <c r="B15" s="15">
        <v>498</v>
      </c>
      <c r="C15" s="15">
        <v>-498</v>
      </c>
      <c r="D15" s="15">
        <v>0</v>
      </c>
      <c r="E15" s="15">
        <v>0</v>
      </c>
    </row>
    <row r="16" spans="1:5" s="8" customFormat="1" ht="12.75">
      <c r="A16" s="16" t="s">
        <v>6</v>
      </c>
      <c r="B16" s="15">
        <v>498</v>
      </c>
      <c r="C16" s="15">
        <v>-498</v>
      </c>
      <c r="D16" s="17"/>
      <c r="E16" s="17"/>
    </row>
    <row r="17" spans="1:5" s="8" customFormat="1" ht="12.75">
      <c r="A17" s="16" t="s">
        <v>7</v>
      </c>
      <c r="B17" s="15">
        <v>498</v>
      </c>
      <c r="C17" s="15">
        <v>-498</v>
      </c>
      <c r="D17" s="17"/>
      <c r="E17" s="17"/>
    </row>
    <row r="18" spans="1:5" s="8" customFormat="1" ht="12.75">
      <c r="A18" s="13" t="s">
        <v>10</v>
      </c>
      <c r="B18" s="15">
        <v>815</v>
      </c>
      <c r="C18" s="15">
        <v>-815</v>
      </c>
      <c r="D18" s="15">
        <v>0</v>
      </c>
      <c r="E18" s="15">
        <v>0</v>
      </c>
    </row>
    <row r="19" spans="1:5" s="8" customFormat="1" ht="12.75">
      <c r="A19" s="16" t="s">
        <v>6</v>
      </c>
      <c r="B19" s="15">
        <v>815</v>
      </c>
      <c r="C19" s="15">
        <v>-815</v>
      </c>
      <c r="D19" s="17"/>
      <c r="E19" s="17"/>
    </row>
    <row r="20" spans="1:5" s="8" customFormat="1" ht="12.75">
      <c r="A20" s="16" t="s">
        <v>7</v>
      </c>
      <c r="B20" s="15">
        <v>815</v>
      </c>
      <c r="C20" s="15">
        <v>-815</v>
      </c>
      <c r="D20" s="17"/>
      <c r="E20" s="17"/>
    </row>
    <row r="21" spans="1:5" s="8" customFormat="1" ht="12.75">
      <c r="A21" s="12" t="s">
        <v>11</v>
      </c>
      <c r="B21" s="10">
        <v>44422</v>
      </c>
      <c r="C21" s="10">
        <v>-10029</v>
      </c>
      <c r="D21" s="10">
        <v>34393</v>
      </c>
      <c r="E21" s="11">
        <v>77.42</v>
      </c>
    </row>
    <row r="22" spans="1:5" s="8" customFormat="1" ht="12.75">
      <c r="A22" s="13" t="s">
        <v>5</v>
      </c>
      <c r="B22" s="14">
        <v>34852</v>
      </c>
      <c r="C22" s="14">
        <v>-2862</v>
      </c>
      <c r="D22" s="14">
        <v>31990</v>
      </c>
      <c r="E22" s="15">
        <v>91.79</v>
      </c>
    </row>
    <row r="23" spans="1:5" s="8" customFormat="1" ht="12.75">
      <c r="A23" s="16" t="s">
        <v>6</v>
      </c>
      <c r="B23" s="14">
        <v>34852</v>
      </c>
      <c r="C23" s="14">
        <v>-2862</v>
      </c>
      <c r="D23" s="14">
        <v>31990</v>
      </c>
      <c r="E23" s="15">
        <v>91.79</v>
      </c>
    </row>
    <row r="24" spans="1:5" s="8" customFormat="1" ht="12.75">
      <c r="A24" s="16" t="s">
        <v>12</v>
      </c>
      <c r="B24" s="14">
        <v>34702</v>
      </c>
      <c r="C24" s="14">
        <v>-2798</v>
      </c>
      <c r="D24" s="14">
        <v>31904</v>
      </c>
      <c r="E24" s="15">
        <v>91.94</v>
      </c>
    </row>
    <row r="25" spans="1:5" s="8" customFormat="1" ht="12.75">
      <c r="A25" s="16" t="s">
        <v>13</v>
      </c>
      <c r="B25" s="15">
        <v>150</v>
      </c>
      <c r="C25" s="15">
        <v>-64</v>
      </c>
      <c r="D25" s="15">
        <v>86</v>
      </c>
      <c r="E25" s="15">
        <v>57.33</v>
      </c>
    </row>
    <row r="26" spans="1:5" s="8" customFormat="1" ht="12.75">
      <c r="A26" s="13" t="s">
        <v>14</v>
      </c>
      <c r="B26" s="15">
        <v>300</v>
      </c>
      <c r="C26" s="15">
        <v>-300</v>
      </c>
      <c r="D26" s="15">
        <v>0</v>
      </c>
      <c r="E26" s="15">
        <v>0</v>
      </c>
    </row>
    <row r="27" spans="1:5" s="8" customFormat="1" ht="12.75">
      <c r="A27" s="16" t="s">
        <v>6</v>
      </c>
      <c r="B27" s="15">
        <v>300</v>
      </c>
      <c r="C27" s="15">
        <v>-300</v>
      </c>
      <c r="D27" s="17"/>
      <c r="E27" s="17"/>
    </row>
    <row r="28" spans="1:5" s="8" customFormat="1" ht="12.75">
      <c r="A28" s="16" t="s">
        <v>12</v>
      </c>
      <c r="B28" s="15">
        <v>300</v>
      </c>
      <c r="C28" s="15">
        <v>-300</v>
      </c>
      <c r="D28" s="17"/>
      <c r="E28" s="17"/>
    </row>
    <row r="29" spans="1:5" s="8" customFormat="1" ht="12.75">
      <c r="A29" s="13" t="s">
        <v>8</v>
      </c>
      <c r="B29" s="14">
        <v>3070</v>
      </c>
      <c r="C29" s="15">
        <v>-667</v>
      </c>
      <c r="D29" s="14">
        <v>2403</v>
      </c>
      <c r="E29" s="15">
        <v>78.27</v>
      </c>
    </row>
    <row r="30" spans="1:5" s="8" customFormat="1" ht="12.75">
      <c r="A30" s="16" t="s">
        <v>6</v>
      </c>
      <c r="B30" s="14">
        <v>3070</v>
      </c>
      <c r="C30" s="15">
        <v>-667</v>
      </c>
      <c r="D30" s="14">
        <v>2403</v>
      </c>
      <c r="E30" s="15">
        <v>78.27</v>
      </c>
    </row>
    <row r="31" spans="1:5" s="8" customFormat="1" ht="12.75">
      <c r="A31" s="16" t="s">
        <v>12</v>
      </c>
      <c r="B31" s="14">
        <v>2955</v>
      </c>
      <c r="C31" s="15">
        <v>-636</v>
      </c>
      <c r="D31" s="14">
        <v>2319</v>
      </c>
      <c r="E31" s="15">
        <v>78.48</v>
      </c>
    </row>
    <row r="32" spans="1:5" s="8" customFormat="1" ht="12.75">
      <c r="A32" s="16" t="s">
        <v>13</v>
      </c>
      <c r="B32" s="15">
        <v>115</v>
      </c>
      <c r="C32" s="15">
        <v>-31</v>
      </c>
      <c r="D32" s="15">
        <v>84</v>
      </c>
      <c r="E32" s="15">
        <v>73.04</v>
      </c>
    </row>
    <row r="33" spans="1:5" s="8" customFormat="1" ht="12.75">
      <c r="A33" s="13" t="s">
        <v>9</v>
      </c>
      <c r="B33" s="15">
        <v>220</v>
      </c>
      <c r="C33" s="15">
        <v>-220</v>
      </c>
      <c r="D33" s="15">
        <v>0</v>
      </c>
      <c r="E33" s="15">
        <v>0</v>
      </c>
    </row>
    <row r="34" spans="1:5" s="8" customFormat="1" ht="12.75">
      <c r="A34" s="16" t="s">
        <v>6</v>
      </c>
      <c r="B34" s="15">
        <v>220</v>
      </c>
      <c r="C34" s="15">
        <v>-220</v>
      </c>
      <c r="D34" s="17"/>
      <c r="E34" s="17"/>
    </row>
    <row r="35" spans="1:5" s="8" customFormat="1" ht="12.75">
      <c r="A35" s="16" t="s">
        <v>12</v>
      </c>
      <c r="B35" s="15">
        <v>220</v>
      </c>
      <c r="C35" s="15">
        <v>-220</v>
      </c>
      <c r="D35" s="17"/>
      <c r="E35" s="17"/>
    </row>
    <row r="36" spans="1:5" s="8" customFormat="1" ht="12.75">
      <c r="A36" s="13" t="s">
        <v>10</v>
      </c>
      <c r="B36" s="15">
        <v>980</v>
      </c>
      <c r="C36" s="15">
        <v>-980</v>
      </c>
      <c r="D36" s="15">
        <v>0</v>
      </c>
      <c r="E36" s="15">
        <v>0</v>
      </c>
    </row>
    <row r="37" spans="1:5" s="8" customFormat="1" ht="12.75">
      <c r="A37" s="16" t="s">
        <v>6</v>
      </c>
      <c r="B37" s="15">
        <v>980</v>
      </c>
      <c r="C37" s="15">
        <v>-980</v>
      </c>
      <c r="D37" s="17"/>
      <c r="E37" s="17"/>
    </row>
    <row r="38" spans="1:5" s="8" customFormat="1" ht="12.75">
      <c r="A38" s="16" t="s">
        <v>12</v>
      </c>
      <c r="B38" s="15">
        <v>980</v>
      </c>
      <c r="C38" s="15">
        <v>-980</v>
      </c>
      <c r="D38" s="17"/>
      <c r="E38" s="17"/>
    </row>
    <row r="39" spans="1:5" s="8" customFormat="1" ht="12.75">
      <c r="A39" s="13" t="s">
        <v>15</v>
      </c>
      <c r="B39" s="14">
        <v>5000</v>
      </c>
      <c r="C39" s="14">
        <v>-5000</v>
      </c>
      <c r="D39" s="15">
        <v>0</v>
      </c>
      <c r="E39" s="15">
        <v>0</v>
      </c>
    </row>
    <row r="40" spans="1:5" s="8" customFormat="1" ht="12.75">
      <c r="A40" s="16" t="s">
        <v>6</v>
      </c>
      <c r="B40" s="14">
        <v>5000</v>
      </c>
      <c r="C40" s="14">
        <v>-5000</v>
      </c>
      <c r="D40" s="17"/>
      <c r="E40" s="17"/>
    </row>
    <row r="41" spans="1:5" s="8" customFormat="1" ht="12.75">
      <c r="A41" s="16" t="s">
        <v>12</v>
      </c>
      <c r="B41" s="14">
        <v>5000</v>
      </c>
      <c r="C41" s="14">
        <v>-5000</v>
      </c>
      <c r="D41" s="17"/>
      <c r="E41" s="17"/>
    </row>
    <row r="42" spans="1:5" s="8" customFormat="1" ht="12.75">
      <c r="A42" s="12" t="s">
        <v>16</v>
      </c>
      <c r="B42" s="10">
        <v>36671</v>
      </c>
      <c r="C42" s="10">
        <v>8169</v>
      </c>
      <c r="D42" s="10">
        <v>44840</v>
      </c>
      <c r="E42" s="11">
        <v>122.28</v>
      </c>
    </row>
    <row r="43" spans="1:5" s="8" customFormat="1" ht="12.75">
      <c r="A43" s="13" t="s">
        <v>5</v>
      </c>
      <c r="B43" s="14">
        <v>7516</v>
      </c>
      <c r="C43" s="14">
        <v>3350</v>
      </c>
      <c r="D43" s="14">
        <v>10866</v>
      </c>
      <c r="E43" s="15">
        <v>144.57</v>
      </c>
    </row>
    <row r="44" spans="1:5" s="8" customFormat="1" ht="12.75">
      <c r="A44" s="16" t="s">
        <v>6</v>
      </c>
      <c r="B44" s="14">
        <v>7366</v>
      </c>
      <c r="C44" s="14">
        <v>3500</v>
      </c>
      <c r="D44" s="14">
        <v>10866</v>
      </c>
      <c r="E44" s="15">
        <v>147.52</v>
      </c>
    </row>
    <row r="45" spans="1:5" s="8" customFormat="1" ht="12.75">
      <c r="A45" s="16" t="s">
        <v>12</v>
      </c>
      <c r="B45" s="14">
        <v>7366</v>
      </c>
      <c r="C45" s="14">
        <v>3500</v>
      </c>
      <c r="D45" s="14">
        <v>10866</v>
      </c>
      <c r="E45" s="15">
        <v>147.52</v>
      </c>
    </row>
    <row r="46" spans="1:5" s="8" customFormat="1" ht="12.75">
      <c r="A46" s="16" t="s">
        <v>17</v>
      </c>
      <c r="B46" s="15">
        <v>150</v>
      </c>
      <c r="C46" s="15">
        <v>-150</v>
      </c>
      <c r="D46" s="17"/>
      <c r="E46" s="17"/>
    </row>
    <row r="47" spans="1:5" s="8" customFormat="1" ht="12.75">
      <c r="A47" s="16" t="s">
        <v>18</v>
      </c>
      <c r="B47" s="15">
        <v>150</v>
      </c>
      <c r="C47" s="15">
        <v>-150</v>
      </c>
      <c r="D47" s="17"/>
      <c r="E47" s="17"/>
    </row>
    <row r="48" spans="1:5" s="8" customFormat="1" ht="12.75">
      <c r="A48" s="13" t="s">
        <v>14</v>
      </c>
      <c r="B48" s="15">
        <v>500</v>
      </c>
      <c r="C48" s="15">
        <v>-459</v>
      </c>
      <c r="D48" s="15">
        <v>41</v>
      </c>
      <c r="E48" s="15">
        <v>8.2</v>
      </c>
    </row>
    <row r="49" spans="1:5" s="8" customFormat="1" ht="12.75">
      <c r="A49" s="16" t="s">
        <v>6</v>
      </c>
      <c r="B49" s="15">
        <v>500</v>
      </c>
      <c r="C49" s="15">
        <v>-459</v>
      </c>
      <c r="D49" s="15">
        <v>41</v>
      </c>
      <c r="E49" s="15">
        <v>8.2</v>
      </c>
    </row>
    <row r="50" spans="1:5" s="8" customFormat="1" ht="12.75">
      <c r="A50" s="16" t="s">
        <v>12</v>
      </c>
      <c r="B50" s="15">
        <v>500</v>
      </c>
      <c r="C50" s="15">
        <v>-459</v>
      </c>
      <c r="D50" s="15">
        <v>41</v>
      </c>
      <c r="E50" s="15">
        <v>8.2</v>
      </c>
    </row>
    <row r="51" spans="1:5" s="8" customFormat="1" ht="12.75">
      <c r="A51" s="13" t="s">
        <v>8</v>
      </c>
      <c r="B51" s="14">
        <v>11500</v>
      </c>
      <c r="C51" s="14">
        <v>8348</v>
      </c>
      <c r="D51" s="14">
        <v>19848</v>
      </c>
      <c r="E51" s="15">
        <v>172.59</v>
      </c>
    </row>
    <row r="52" spans="1:5" s="8" customFormat="1" ht="12.75">
      <c r="A52" s="16" t="s">
        <v>6</v>
      </c>
      <c r="B52" s="14">
        <v>11500</v>
      </c>
      <c r="C52" s="14">
        <v>8348</v>
      </c>
      <c r="D52" s="14">
        <v>19848</v>
      </c>
      <c r="E52" s="15">
        <v>172.59</v>
      </c>
    </row>
    <row r="53" spans="1:5" s="8" customFormat="1" ht="12.75">
      <c r="A53" s="16" t="s">
        <v>12</v>
      </c>
      <c r="B53" s="14">
        <v>11500</v>
      </c>
      <c r="C53" s="14">
        <v>8348</v>
      </c>
      <c r="D53" s="14">
        <v>19848</v>
      </c>
      <c r="E53" s="15">
        <v>172.59</v>
      </c>
    </row>
    <row r="54" spans="1:5" s="8" customFormat="1" ht="12.75">
      <c r="A54" s="13" t="s">
        <v>9</v>
      </c>
      <c r="B54" s="14">
        <v>15505</v>
      </c>
      <c r="C54" s="14">
        <v>-1420</v>
      </c>
      <c r="D54" s="14">
        <v>14085</v>
      </c>
      <c r="E54" s="15">
        <v>90.84</v>
      </c>
    </row>
    <row r="55" spans="1:5" s="8" customFormat="1" ht="12.75">
      <c r="A55" s="16" t="s">
        <v>6</v>
      </c>
      <c r="B55" s="14">
        <v>15505</v>
      </c>
      <c r="C55" s="14">
        <v>-1420</v>
      </c>
      <c r="D55" s="14">
        <v>14085</v>
      </c>
      <c r="E55" s="15">
        <v>90.84</v>
      </c>
    </row>
    <row r="56" spans="1:5" s="8" customFormat="1" ht="12.75">
      <c r="A56" s="16" t="s">
        <v>12</v>
      </c>
      <c r="B56" s="14">
        <v>15505</v>
      </c>
      <c r="C56" s="14">
        <v>-1420</v>
      </c>
      <c r="D56" s="14">
        <v>14085</v>
      </c>
      <c r="E56" s="15">
        <v>90.84</v>
      </c>
    </row>
    <row r="57" spans="1:5" s="8" customFormat="1" ht="12.75">
      <c r="A57" s="13" t="s">
        <v>10</v>
      </c>
      <c r="B57" s="14">
        <v>1650</v>
      </c>
      <c r="C57" s="14">
        <v>-1650</v>
      </c>
      <c r="D57" s="15">
        <v>0</v>
      </c>
      <c r="E57" s="15">
        <v>0</v>
      </c>
    </row>
    <row r="58" spans="1:5" s="8" customFormat="1" ht="12.75">
      <c r="A58" s="16" t="s">
        <v>6</v>
      </c>
      <c r="B58" s="14">
        <v>1650</v>
      </c>
      <c r="C58" s="14">
        <v>-1650</v>
      </c>
      <c r="D58" s="17"/>
      <c r="E58" s="17"/>
    </row>
    <row r="59" spans="1:5" s="8" customFormat="1" ht="12.75">
      <c r="A59" s="16" t="s">
        <v>12</v>
      </c>
      <c r="B59" s="14">
        <v>1650</v>
      </c>
      <c r="C59" s="14">
        <v>-1650</v>
      </c>
      <c r="D59" s="17"/>
      <c r="E59" s="17"/>
    </row>
    <row r="60" spans="1:5" s="8" customFormat="1" ht="12.75">
      <c r="A60" s="12" t="s">
        <v>19</v>
      </c>
      <c r="B60" s="10">
        <v>18050</v>
      </c>
      <c r="C60" s="10">
        <v>-17164</v>
      </c>
      <c r="D60" s="11">
        <v>886</v>
      </c>
      <c r="E60" s="11">
        <v>4.91</v>
      </c>
    </row>
    <row r="61" spans="1:5" s="8" customFormat="1" ht="12.75">
      <c r="A61" s="13" t="s">
        <v>9</v>
      </c>
      <c r="B61" s="15">
        <v>300</v>
      </c>
      <c r="C61" s="15">
        <v>-280</v>
      </c>
      <c r="D61" s="15">
        <v>20</v>
      </c>
      <c r="E61" s="15">
        <v>6.67</v>
      </c>
    </row>
    <row r="62" spans="1:5" s="8" customFormat="1" ht="12.75">
      <c r="A62" s="16" t="s">
        <v>17</v>
      </c>
      <c r="B62" s="15">
        <v>300</v>
      </c>
      <c r="C62" s="15">
        <v>-280</v>
      </c>
      <c r="D62" s="15">
        <v>20</v>
      </c>
      <c r="E62" s="15">
        <v>6.67</v>
      </c>
    </row>
    <row r="63" spans="1:5" s="8" customFormat="1" ht="12.75">
      <c r="A63" s="16" t="s">
        <v>18</v>
      </c>
      <c r="B63" s="15">
        <v>300</v>
      </c>
      <c r="C63" s="15">
        <v>-280</v>
      </c>
      <c r="D63" s="15">
        <v>20</v>
      </c>
      <c r="E63" s="15">
        <v>6.67</v>
      </c>
    </row>
    <row r="64" spans="1:5" s="8" customFormat="1" ht="12.75">
      <c r="A64" s="13" t="s">
        <v>20</v>
      </c>
      <c r="B64" s="14">
        <v>10750</v>
      </c>
      <c r="C64" s="14">
        <v>-9884</v>
      </c>
      <c r="D64" s="15">
        <v>866</v>
      </c>
      <c r="E64" s="15">
        <v>8.06</v>
      </c>
    </row>
    <row r="65" spans="1:5" s="8" customFormat="1" ht="12.75">
      <c r="A65" s="16" t="s">
        <v>17</v>
      </c>
      <c r="B65" s="14">
        <v>10750</v>
      </c>
      <c r="C65" s="14">
        <v>-9884</v>
      </c>
      <c r="D65" s="15">
        <v>866</v>
      </c>
      <c r="E65" s="15">
        <v>8.06</v>
      </c>
    </row>
    <row r="66" spans="1:5" s="8" customFormat="1" ht="12.75">
      <c r="A66" s="16" t="s">
        <v>18</v>
      </c>
      <c r="B66" s="14">
        <v>10750</v>
      </c>
      <c r="C66" s="14">
        <v>-9884</v>
      </c>
      <c r="D66" s="15">
        <v>866</v>
      </c>
      <c r="E66" s="15">
        <v>8.06</v>
      </c>
    </row>
    <row r="67" spans="1:5" s="8" customFormat="1" ht="12.75">
      <c r="A67" s="13" t="s">
        <v>21</v>
      </c>
      <c r="B67" s="14">
        <v>7000</v>
      </c>
      <c r="C67" s="14">
        <v>-7000</v>
      </c>
      <c r="D67" s="15">
        <v>0</v>
      </c>
      <c r="E67" s="15">
        <v>0</v>
      </c>
    </row>
    <row r="68" spans="1:5" s="8" customFormat="1" ht="12.75">
      <c r="A68" s="16" t="s">
        <v>17</v>
      </c>
      <c r="B68" s="14">
        <v>7000</v>
      </c>
      <c r="C68" s="14">
        <v>-7000</v>
      </c>
      <c r="D68" s="17"/>
      <c r="E68" s="17"/>
    </row>
    <row r="69" spans="1:5" s="8" customFormat="1" ht="12.75">
      <c r="A69" s="16" t="s">
        <v>22</v>
      </c>
      <c r="B69" s="14">
        <v>3250</v>
      </c>
      <c r="C69" s="14">
        <v>-3250</v>
      </c>
      <c r="D69" s="17"/>
      <c r="E69" s="17"/>
    </row>
    <row r="70" spans="1:5" s="8" customFormat="1" ht="12.75">
      <c r="A70" s="16" t="s">
        <v>18</v>
      </c>
      <c r="B70" s="14">
        <v>3750</v>
      </c>
      <c r="C70" s="14">
        <v>-3750</v>
      </c>
      <c r="D70" s="17"/>
      <c r="E70" s="17"/>
    </row>
    <row r="71" spans="1:5" ht="22.5">
      <c r="A71" s="18" t="s">
        <v>24</v>
      </c>
      <c r="B71" s="6">
        <v>472077</v>
      </c>
      <c r="C71" s="6">
        <v>127272</v>
      </c>
      <c r="D71" s="6">
        <v>599349</v>
      </c>
      <c r="E71" s="7">
        <v>126.96</v>
      </c>
    </row>
    <row r="72" spans="1:5" ht="12">
      <c r="A72" s="5" t="s">
        <v>23</v>
      </c>
      <c r="B72" s="6">
        <v>472077</v>
      </c>
      <c r="C72" s="6">
        <v>127272</v>
      </c>
      <c r="D72" s="6">
        <v>599349</v>
      </c>
      <c r="E72" s="7">
        <v>126.96</v>
      </c>
    </row>
    <row r="73" spans="1:5" ht="12.75">
      <c r="A73" s="9" t="s">
        <v>3</v>
      </c>
      <c r="B73" s="10">
        <v>472077</v>
      </c>
      <c r="C73" s="10">
        <v>127272</v>
      </c>
      <c r="D73" s="10">
        <v>599349</v>
      </c>
      <c r="E73" s="11">
        <v>126.96</v>
      </c>
    </row>
    <row r="74" spans="1:5" ht="12.75">
      <c r="A74" s="12" t="s">
        <v>4</v>
      </c>
      <c r="B74" s="10">
        <v>262548</v>
      </c>
      <c r="C74" s="10">
        <v>11047</v>
      </c>
      <c r="D74" s="10">
        <v>273595</v>
      </c>
      <c r="E74" s="11">
        <v>104.21</v>
      </c>
    </row>
    <row r="75" spans="1:5" ht="12.75">
      <c r="A75" s="13" t="s">
        <v>5</v>
      </c>
      <c r="B75" s="14">
        <v>258335</v>
      </c>
      <c r="C75" s="14">
        <v>7940</v>
      </c>
      <c r="D75" s="14">
        <v>266275</v>
      </c>
      <c r="E75" s="15">
        <v>103.07</v>
      </c>
    </row>
    <row r="76" spans="1:5" ht="12.75">
      <c r="A76" s="16" t="s">
        <v>6</v>
      </c>
      <c r="B76" s="14">
        <v>258335</v>
      </c>
      <c r="C76" s="14">
        <v>7940</v>
      </c>
      <c r="D76" s="14">
        <v>266275</v>
      </c>
      <c r="E76" s="15">
        <v>103.07</v>
      </c>
    </row>
    <row r="77" spans="1:5" ht="12.75">
      <c r="A77" s="16" t="s">
        <v>7</v>
      </c>
      <c r="B77" s="14">
        <v>258335</v>
      </c>
      <c r="C77" s="14">
        <v>7940</v>
      </c>
      <c r="D77" s="14">
        <v>266275</v>
      </c>
      <c r="E77" s="15">
        <v>103.07</v>
      </c>
    </row>
    <row r="78" spans="1:5" ht="12.75">
      <c r="A78" s="13" t="s">
        <v>8</v>
      </c>
      <c r="B78" s="15">
        <v>536</v>
      </c>
      <c r="C78" s="14">
        <v>1794</v>
      </c>
      <c r="D78" s="14">
        <v>2330</v>
      </c>
      <c r="E78" s="15">
        <v>434.7</v>
      </c>
    </row>
    <row r="79" spans="1:5" ht="12.75">
      <c r="A79" s="16" t="s">
        <v>6</v>
      </c>
      <c r="B79" s="15">
        <v>536</v>
      </c>
      <c r="C79" s="14">
        <v>1794</v>
      </c>
      <c r="D79" s="14">
        <v>2330</v>
      </c>
      <c r="E79" s="15">
        <v>434.7</v>
      </c>
    </row>
    <row r="80" spans="1:5" ht="12.75">
      <c r="A80" s="16" t="s">
        <v>7</v>
      </c>
      <c r="B80" s="15">
        <v>536</v>
      </c>
      <c r="C80" s="14">
        <v>1794</v>
      </c>
      <c r="D80" s="14">
        <v>2330</v>
      </c>
      <c r="E80" s="15">
        <v>434.7</v>
      </c>
    </row>
    <row r="81" spans="1:5" ht="12.75">
      <c r="A81" s="13" t="s">
        <v>9</v>
      </c>
      <c r="B81" s="14">
        <v>1492</v>
      </c>
      <c r="C81" s="15">
        <v>498</v>
      </c>
      <c r="D81" s="14">
        <v>1990</v>
      </c>
      <c r="E81" s="15">
        <v>133.38</v>
      </c>
    </row>
    <row r="82" spans="1:5" ht="12.75">
      <c r="A82" s="16" t="s">
        <v>6</v>
      </c>
      <c r="B82" s="14">
        <v>1492</v>
      </c>
      <c r="C82" s="15">
        <v>498</v>
      </c>
      <c r="D82" s="14">
        <v>1990</v>
      </c>
      <c r="E82" s="15">
        <v>133.38</v>
      </c>
    </row>
    <row r="83" spans="1:5" ht="12.75">
      <c r="A83" s="16" t="s">
        <v>7</v>
      </c>
      <c r="B83" s="14">
        <v>1492</v>
      </c>
      <c r="C83" s="15">
        <v>498</v>
      </c>
      <c r="D83" s="14">
        <v>1990</v>
      </c>
      <c r="E83" s="15">
        <v>133.38</v>
      </c>
    </row>
    <row r="84" spans="1:5" ht="12.75">
      <c r="A84" s="13" t="s">
        <v>10</v>
      </c>
      <c r="B84" s="14">
        <v>2185</v>
      </c>
      <c r="C84" s="15">
        <v>815</v>
      </c>
      <c r="D84" s="14">
        <v>3000</v>
      </c>
      <c r="E84" s="15">
        <v>137.3</v>
      </c>
    </row>
    <row r="85" spans="1:5" ht="12.75">
      <c r="A85" s="16" t="s">
        <v>6</v>
      </c>
      <c r="B85" s="14">
        <v>2185</v>
      </c>
      <c r="C85" s="15">
        <v>815</v>
      </c>
      <c r="D85" s="14">
        <v>3000</v>
      </c>
      <c r="E85" s="15">
        <v>137.3</v>
      </c>
    </row>
    <row r="86" spans="1:5" ht="12.75">
      <c r="A86" s="16" t="s">
        <v>7</v>
      </c>
      <c r="B86" s="14">
        <v>2185</v>
      </c>
      <c r="C86" s="15">
        <v>815</v>
      </c>
      <c r="D86" s="14">
        <v>3000</v>
      </c>
      <c r="E86" s="15">
        <v>137.3</v>
      </c>
    </row>
    <row r="87" spans="1:5" ht="12.75">
      <c r="A87" s="12" t="s">
        <v>11</v>
      </c>
      <c r="B87" s="10">
        <v>92025</v>
      </c>
      <c r="C87" s="10">
        <v>18517</v>
      </c>
      <c r="D87" s="10">
        <v>110542</v>
      </c>
      <c r="E87" s="11">
        <v>120.12</v>
      </c>
    </row>
    <row r="88" spans="1:5" ht="12.75">
      <c r="A88" s="13" t="s">
        <v>5</v>
      </c>
      <c r="B88" s="14">
        <v>85265</v>
      </c>
      <c r="C88" s="14">
        <v>12862</v>
      </c>
      <c r="D88" s="14">
        <v>98127</v>
      </c>
      <c r="E88" s="15">
        <v>115.08</v>
      </c>
    </row>
    <row r="89" spans="1:5" ht="12.75">
      <c r="A89" s="16" t="s">
        <v>6</v>
      </c>
      <c r="B89" s="14">
        <v>85265</v>
      </c>
      <c r="C89" s="14">
        <v>12862</v>
      </c>
      <c r="D89" s="14">
        <v>98127</v>
      </c>
      <c r="E89" s="15">
        <v>115.08</v>
      </c>
    </row>
    <row r="90" spans="1:5" ht="12.75">
      <c r="A90" s="16" t="s">
        <v>12</v>
      </c>
      <c r="B90" s="14">
        <v>84977</v>
      </c>
      <c r="C90" s="14">
        <v>12802</v>
      </c>
      <c r="D90" s="14">
        <v>97779</v>
      </c>
      <c r="E90" s="15">
        <v>115.07</v>
      </c>
    </row>
    <row r="91" spans="1:5" ht="12.75">
      <c r="A91" s="16" t="s">
        <v>13</v>
      </c>
      <c r="B91" s="15">
        <v>288</v>
      </c>
      <c r="C91" s="15">
        <v>60</v>
      </c>
      <c r="D91" s="15">
        <v>348</v>
      </c>
      <c r="E91" s="15">
        <v>120.83</v>
      </c>
    </row>
    <row r="92" spans="1:5" ht="12.75">
      <c r="A92" s="13" t="s">
        <v>14</v>
      </c>
      <c r="B92" s="15">
        <v>365</v>
      </c>
      <c r="C92" s="15">
        <v>935</v>
      </c>
      <c r="D92" s="14">
        <v>1300</v>
      </c>
      <c r="E92" s="15">
        <v>356.16</v>
      </c>
    </row>
    <row r="93" spans="1:5" ht="12.75">
      <c r="A93" s="16" t="s">
        <v>6</v>
      </c>
      <c r="B93" s="15">
        <v>365</v>
      </c>
      <c r="C93" s="15">
        <v>935</v>
      </c>
      <c r="D93" s="14">
        <v>1300</v>
      </c>
      <c r="E93" s="15">
        <v>356.16</v>
      </c>
    </row>
    <row r="94" spans="1:5" ht="12.75">
      <c r="A94" s="16" t="s">
        <v>12</v>
      </c>
      <c r="B94" s="15">
        <v>365</v>
      </c>
      <c r="C94" s="15">
        <v>935</v>
      </c>
      <c r="D94" s="14">
        <v>1300</v>
      </c>
      <c r="E94" s="15">
        <v>356.16</v>
      </c>
    </row>
    <row r="95" spans="1:5" ht="12.75">
      <c r="A95" s="13" t="s">
        <v>8</v>
      </c>
      <c r="B95" s="14">
        <v>4480</v>
      </c>
      <c r="C95" s="14">
        <v>4250</v>
      </c>
      <c r="D95" s="14">
        <v>8730</v>
      </c>
      <c r="E95" s="15">
        <v>194.87</v>
      </c>
    </row>
    <row r="96" spans="1:5" ht="12.75">
      <c r="A96" s="16" t="s">
        <v>6</v>
      </c>
      <c r="B96" s="14">
        <v>4480</v>
      </c>
      <c r="C96" s="14">
        <v>4250</v>
      </c>
      <c r="D96" s="14">
        <v>8730</v>
      </c>
      <c r="E96" s="15">
        <v>194.87</v>
      </c>
    </row>
    <row r="97" spans="1:5" ht="12.75">
      <c r="A97" s="16" t="s">
        <v>12</v>
      </c>
      <c r="B97" s="14">
        <v>4130</v>
      </c>
      <c r="C97" s="14">
        <v>3860</v>
      </c>
      <c r="D97" s="14">
        <v>7990</v>
      </c>
      <c r="E97" s="15">
        <v>193.46</v>
      </c>
    </row>
    <row r="98" spans="1:5" ht="12.75">
      <c r="A98" s="16" t="s">
        <v>13</v>
      </c>
      <c r="B98" s="15">
        <v>350</v>
      </c>
      <c r="C98" s="15">
        <v>390</v>
      </c>
      <c r="D98" s="15">
        <v>740</v>
      </c>
      <c r="E98" s="15">
        <v>211.43</v>
      </c>
    </row>
    <row r="99" spans="1:5" ht="12.75">
      <c r="A99" s="13" t="s">
        <v>9</v>
      </c>
      <c r="B99" s="15">
        <v>510</v>
      </c>
      <c r="C99" s="15">
        <v>-510</v>
      </c>
      <c r="D99" s="15">
        <v>0</v>
      </c>
      <c r="E99" s="15">
        <v>0</v>
      </c>
    </row>
    <row r="100" spans="1:5" ht="12.75">
      <c r="A100" s="16" t="s">
        <v>6</v>
      </c>
      <c r="B100" s="15">
        <v>510</v>
      </c>
      <c r="C100" s="15">
        <v>-510</v>
      </c>
      <c r="D100" s="17"/>
      <c r="E100" s="17"/>
    </row>
    <row r="101" spans="1:5" ht="12.75">
      <c r="A101" s="16" t="s">
        <v>12</v>
      </c>
      <c r="B101" s="15">
        <v>510</v>
      </c>
      <c r="C101" s="15">
        <v>-510</v>
      </c>
      <c r="D101" s="17"/>
      <c r="E101" s="17"/>
    </row>
    <row r="102" spans="1:5" ht="12.75">
      <c r="A102" s="13" t="s">
        <v>10</v>
      </c>
      <c r="B102" s="14">
        <v>1405</v>
      </c>
      <c r="C102" s="15">
        <v>980</v>
      </c>
      <c r="D102" s="14">
        <v>2385</v>
      </c>
      <c r="E102" s="15">
        <v>169.75</v>
      </c>
    </row>
    <row r="103" spans="1:5" ht="12.75">
      <c r="A103" s="16" t="s">
        <v>6</v>
      </c>
      <c r="B103" s="14">
        <v>1405</v>
      </c>
      <c r="C103" s="15">
        <v>980</v>
      </c>
      <c r="D103" s="14">
        <v>2385</v>
      </c>
      <c r="E103" s="15">
        <v>169.75</v>
      </c>
    </row>
    <row r="104" spans="1:5" ht="12.75">
      <c r="A104" s="16" t="s">
        <v>12</v>
      </c>
      <c r="B104" s="14">
        <v>1405</v>
      </c>
      <c r="C104" s="15">
        <v>980</v>
      </c>
      <c r="D104" s="14">
        <v>2385</v>
      </c>
      <c r="E104" s="15">
        <v>169.75</v>
      </c>
    </row>
    <row r="105" spans="1:5" ht="12.75">
      <c r="A105" s="12" t="s">
        <v>16</v>
      </c>
      <c r="B105" s="10">
        <v>63884</v>
      </c>
      <c r="C105" s="10">
        <v>24841</v>
      </c>
      <c r="D105" s="10">
        <v>88725</v>
      </c>
      <c r="E105" s="11">
        <v>138.88</v>
      </c>
    </row>
    <row r="106" spans="1:5" ht="12.75">
      <c r="A106" s="13" t="s">
        <v>5</v>
      </c>
      <c r="B106" s="14">
        <v>5754</v>
      </c>
      <c r="C106" s="14">
        <v>-3354</v>
      </c>
      <c r="D106" s="14">
        <v>2400</v>
      </c>
      <c r="E106" s="15">
        <v>41.71</v>
      </c>
    </row>
    <row r="107" spans="1:5" ht="12.75">
      <c r="A107" s="16" t="s">
        <v>6</v>
      </c>
      <c r="B107" s="14">
        <v>5504</v>
      </c>
      <c r="C107" s="14">
        <v>-3504</v>
      </c>
      <c r="D107" s="14">
        <v>2000</v>
      </c>
      <c r="E107" s="15">
        <v>36.34</v>
      </c>
    </row>
    <row r="108" spans="1:5" ht="12.75">
      <c r="A108" s="16" t="s">
        <v>12</v>
      </c>
      <c r="B108" s="14">
        <v>5504</v>
      </c>
      <c r="C108" s="14">
        <v>-3504</v>
      </c>
      <c r="D108" s="14">
        <v>2000</v>
      </c>
      <c r="E108" s="15">
        <v>36.34</v>
      </c>
    </row>
    <row r="109" spans="1:5" ht="12.75">
      <c r="A109" s="16" t="s">
        <v>17</v>
      </c>
      <c r="B109" s="15">
        <v>250</v>
      </c>
      <c r="C109" s="15">
        <v>150</v>
      </c>
      <c r="D109" s="15">
        <v>400</v>
      </c>
      <c r="E109" s="15">
        <v>160</v>
      </c>
    </row>
    <row r="110" spans="1:5" ht="12.75">
      <c r="A110" s="16" t="s">
        <v>18</v>
      </c>
      <c r="B110" s="15">
        <v>250</v>
      </c>
      <c r="C110" s="15">
        <v>150</v>
      </c>
      <c r="D110" s="15">
        <v>400</v>
      </c>
      <c r="E110" s="15">
        <v>160</v>
      </c>
    </row>
    <row r="111" spans="1:5" ht="12.75">
      <c r="A111" s="13" t="s">
        <v>14</v>
      </c>
      <c r="B111" s="14">
        <v>1490</v>
      </c>
      <c r="C111" s="15">
        <v>660</v>
      </c>
      <c r="D111" s="14">
        <v>2150</v>
      </c>
      <c r="E111" s="15">
        <v>144.3</v>
      </c>
    </row>
    <row r="112" spans="1:5" ht="12.75">
      <c r="A112" s="16" t="s">
        <v>6</v>
      </c>
      <c r="B112" s="14">
        <v>1490</v>
      </c>
      <c r="C112" s="15">
        <v>660</v>
      </c>
      <c r="D112" s="14">
        <v>2150</v>
      </c>
      <c r="E112" s="15">
        <v>144.3</v>
      </c>
    </row>
    <row r="113" spans="1:5" ht="12.75">
      <c r="A113" s="16" t="s">
        <v>12</v>
      </c>
      <c r="B113" s="14">
        <v>1490</v>
      </c>
      <c r="C113" s="15">
        <v>660</v>
      </c>
      <c r="D113" s="14">
        <v>2150</v>
      </c>
      <c r="E113" s="15">
        <v>144.3</v>
      </c>
    </row>
    <row r="114" spans="1:5" ht="12.75">
      <c r="A114" s="13" t="s">
        <v>8</v>
      </c>
      <c r="B114" s="14">
        <v>19520</v>
      </c>
      <c r="C114" s="14">
        <v>7160</v>
      </c>
      <c r="D114" s="14">
        <v>26680</v>
      </c>
      <c r="E114" s="15">
        <v>136.68</v>
      </c>
    </row>
    <row r="115" spans="1:5" ht="12.75">
      <c r="A115" s="16" t="s">
        <v>6</v>
      </c>
      <c r="B115" s="14">
        <v>19520</v>
      </c>
      <c r="C115" s="14">
        <v>7160</v>
      </c>
      <c r="D115" s="14">
        <v>26680</v>
      </c>
      <c r="E115" s="15">
        <v>136.68</v>
      </c>
    </row>
    <row r="116" spans="1:5" ht="12.75">
      <c r="A116" s="16" t="s">
        <v>12</v>
      </c>
      <c r="B116" s="14">
        <v>19520</v>
      </c>
      <c r="C116" s="14">
        <v>7160</v>
      </c>
      <c r="D116" s="14">
        <v>26680</v>
      </c>
      <c r="E116" s="15">
        <v>136.68</v>
      </c>
    </row>
    <row r="117" spans="1:5" ht="12.75">
      <c r="A117" s="13" t="s">
        <v>9</v>
      </c>
      <c r="B117" s="14">
        <v>32155</v>
      </c>
      <c r="C117" s="14">
        <v>18725</v>
      </c>
      <c r="D117" s="14">
        <v>50880</v>
      </c>
      <c r="E117" s="15">
        <v>158.23</v>
      </c>
    </row>
    <row r="118" spans="1:5" ht="12.75">
      <c r="A118" s="16" t="s">
        <v>6</v>
      </c>
      <c r="B118" s="14">
        <v>32155</v>
      </c>
      <c r="C118" s="14">
        <v>18081</v>
      </c>
      <c r="D118" s="14">
        <v>50236</v>
      </c>
      <c r="E118" s="15">
        <v>156.23</v>
      </c>
    </row>
    <row r="119" spans="1:5" ht="12.75">
      <c r="A119" s="16" t="s">
        <v>12</v>
      </c>
      <c r="B119" s="14">
        <v>32155</v>
      </c>
      <c r="C119" s="14">
        <v>18081</v>
      </c>
      <c r="D119" s="14">
        <v>50236</v>
      </c>
      <c r="E119" s="15">
        <v>156.23</v>
      </c>
    </row>
    <row r="120" spans="1:5" ht="12.75">
      <c r="A120" s="16" t="s">
        <v>17</v>
      </c>
      <c r="B120" s="17"/>
      <c r="C120" s="15">
        <v>644</v>
      </c>
      <c r="D120" s="15">
        <v>644</v>
      </c>
      <c r="E120" s="17"/>
    </row>
    <row r="121" spans="1:5" ht="12.75">
      <c r="A121" s="16" t="s">
        <v>18</v>
      </c>
      <c r="B121" s="17"/>
      <c r="C121" s="15">
        <v>644</v>
      </c>
      <c r="D121" s="15">
        <v>644</v>
      </c>
      <c r="E121" s="17"/>
    </row>
    <row r="122" spans="1:5" ht="12.75">
      <c r="A122" s="13" t="s">
        <v>10</v>
      </c>
      <c r="B122" s="14">
        <v>4965</v>
      </c>
      <c r="C122" s="14">
        <v>1650</v>
      </c>
      <c r="D122" s="14">
        <v>6615</v>
      </c>
      <c r="E122" s="15">
        <v>133.23</v>
      </c>
    </row>
    <row r="123" spans="1:5" ht="12.75">
      <c r="A123" s="16" t="s">
        <v>6</v>
      </c>
      <c r="B123" s="14">
        <v>4965</v>
      </c>
      <c r="C123" s="14">
        <v>1650</v>
      </c>
      <c r="D123" s="14">
        <v>6615</v>
      </c>
      <c r="E123" s="15">
        <v>133.23</v>
      </c>
    </row>
    <row r="124" spans="1:5" ht="12.75">
      <c r="A124" s="16" t="s">
        <v>12</v>
      </c>
      <c r="B124" s="14">
        <v>4965</v>
      </c>
      <c r="C124" s="14">
        <v>1650</v>
      </c>
      <c r="D124" s="14">
        <v>6615</v>
      </c>
      <c r="E124" s="15">
        <v>133.23</v>
      </c>
    </row>
    <row r="125" spans="1:5" ht="12.75">
      <c r="A125" s="12" t="s">
        <v>19</v>
      </c>
      <c r="B125" s="10">
        <v>53620</v>
      </c>
      <c r="C125" s="10">
        <v>72867</v>
      </c>
      <c r="D125" s="10">
        <v>126487</v>
      </c>
      <c r="E125" s="11">
        <v>235.9</v>
      </c>
    </row>
    <row r="126" spans="1:5" ht="12.75">
      <c r="A126" s="13" t="s">
        <v>9</v>
      </c>
      <c r="B126" s="15">
        <v>370</v>
      </c>
      <c r="C126" s="14">
        <v>39447</v>
      </c>
      <c r="D126" s="14">
        <v>39817</v>
      </c>
      <c r="E126" s="14" t="s">
        <v>28</v>
      </c>
    </row>
    <row r="127" spans="1:5" ht="12.75">
      <c r="A127" s="16" t="s">
        <v>17</v>
      </c>
      <c r="B127" s="15">
        <v>370</v>
      </c>
      <c r="C127" s="14">
        <v>39447</v>
      </c>
      <c r="D127" s="14">
        <v>39817</v>
      </c>
      <c r="E127" s="14" t="s">
        <v>28</v>
      </c>
    </row>
    <row r="128" spans="1:5" ht="12.75">
      <c r="A128" s="16" t="s">
        <v>18</v>
      </c>
      <c r="B128" s="15">
        <v>370</v>
      </c>
      <c r="C128" s="14">
        <v>39447</v>
      </c>
      <c r="D128" s="14">
        <v>39817</v>
      </c>
      <c r="E128" s="14" t="s">
        <v>28</v>
      </c>
    </row>
    <row r="129" spans="1:5" ht="12.75">
      <c r="A129" s="13" t="s">
        <v>20</v>
      </c>
      <c r="B129" s="14">
        <v>32250</v>
      </c>
      <c r="C129" s="14">
        <v>26750</v>
      </c>
      <c r="D129" s="14">
        <v>59000</v>
      </c>
      <c r="E129" s="15">
        <v>182.95</v>
      </c>
    </row>
    <row r="130" spans="1:5" ht="12.75">
      <c r="A130" s="16" t="s">
        <v>17</v>
      </c>
      <c r="B130" s="14">
        <v>32250</v>
      </c>
      <c r="C130" s="14">
        <v>26750</v>
      </c>
      <c r="D130" s="14">
        <v>59000</v>
      </c>
      <c r="E130" s="15">
        <v>182.95</v>
      </c>
    </row>
    <row r="131" spans="1:5" ht="12.75">
      <c r="A131" s="16" t="s">
        <v>18</v>
      </c>
      <c r="B131" s="14">
        <v>32250</v>
      </c>
      <c r="C131" s="14">
        <v>26750</v>
      </c>
      <c r="D131" s="14">
        <v>59000</v>
      </c>
      <c r="E131" s="15">
        <v>182.95</v>
      </c>
    </row>
    <row r="132" spans="1:5" ht="12.75">
      <c r="A132" s="13" t="s">
        <v>21</v>
      </c>
      <c r="B132" s="14">
        <v>21000</v>
      </c>
      <c r="C132" s="14">
        <v>6670</v>
      </c>
      <c r="D132" s="14">
        <v>27670</v>
      </c>
      <c r="E132" s="15">
        <v>131.76</v>
      </c>
    </row>
    <row r="133" spans="1:5" ht="12.75">
      <c r="A133" s="16" t="s">
        <v>17</v>
      </c>
      <c r="B133" s="14">
        <v>21000</v>
      </c>
      <c r="C133" s="14">
        <v>6670</v>
      </c>
      <c r="D133" s="14">
        <v>27670</v>
      </c>
      <c r="E133" s="15">
        <v>131.76</v>
      </c>
    </row>
    <row r="134" spans="1:5" ht="12.75">
      <c r="A134" s="16" t="s">
        <v>22</v>
      </c>
      <c r="B134" s="14">
        <v>9750</v>
      </c>
      <c r="C134" s="14">
        <v>-9750</v>
      </c>
      <c r="D134" s="17"/>
      <c r="E134" s="17"/>
    </row>
    <row r="135" spans="1:5" ht="12.75">
      <c r="A135" s="16" t="s">
        <v>18</v>
      </c>
      <c r="B135" s="14">
        <v>11250</v>
      </c>
      <c r="C135" s="14">
        <v>16420</v>
      </c>
      <c r="D135" s="14">
        <v>27670</v>
      </c>
      <c r="E135" s="15">
        <v>245.96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0">
      <selection activeCell="A16" sqref="A16:E16"/>
    </sheetView>
  </sheetViews>
  <sheetFormatPr defaultColWidth="9.140625" defaultRowHeight="15"/>
  <cols>
    <col min="6" max="6" width="13.421875" style="0" customWidth="1"/>
    <col min="7" max="7" width="14.28125" style="0" customWidth="1"/>
    <col min="8" max="8" width="10.421875" style="0" customWidth="1"/>
    <col min="9" max="9" width="12.140625" style="141" customWidth="1"/>
    <col min="10" max="10" width="11.00390625" style="0" customWidth="1"/>
  </cols>
  <sheetData>
    <row r="2" spans="1:10" ht="15">
      <c r="A2" s="69" t="s">
        <v>74</v>
      </c>
      <c r="B2" s="70"/>
      <c r="C2" s="71"/>
      <c r="D2" s="71"/>
      <c r="E2" s="71"/>
      <c r="F2" s="72"/>
      <c r="G2" s="72"/>
      <c r="H2" s="71"/>
      <c r="I2" s="72"/>
      <c r="J2" s="71"/>
    </row>
    <row r="3" spans="1:10" ht="15">
      <c r="A3" s="69" t="s">
        <v>75</v>
      </c>
      <c r="B3" s="70"/>
      <c r="C3" s="71"/>
      <c r="D3" s="71"/>
      <c r="E3" s="71"/>
      <c r="F3" s="72"/>
      <c r="G3" s="72"/>
      <c r="H3" s="71"/>
      <c r="I3" s="72"/>
      <c r="J3" s="71"/>
    </row>
    <row r="4" spans="1:10" ht="15">
      <c r="A4" s="73" t="s">
        <v>98</v>
      </c>
      <c r="B4" s="74"/>
      <c r="C4" s="75"/>
      <c r="D4" s="71"/>
      <c r="E4" s="71"/>
      <c r="F4" s="72"/>
      <c r="G4" s="72"/>
      <c r="H4" s="71"/>
      <c r="I4" s="146" t="s">
        <v>76</v>
      </c>
      <c r="J4" s="71"/>
    </row>
    <row r="5" spans="1:10" ht="15">
      <c r="A5" s="73" t="s">
        <v>99</v>
      </c>
      <c r="B5" s="74"/>
      <c r="C5" s="75"/>
      <c r="D5" s="71"/>
      <c r="E5" s="71"/>
      <c r="F5" s="72"/>
      <c r="G5" s="72"/>
      <c r="H5" s="71"/>
      <c r="I5" s="147" t="s">
        <v>77</v>
      </c>
      <c r="J5" s="71"/>
    </row>
    <row r="6" spans="1:10" ht="15">
      <c r="A6" s="77"/>
      <c r="B6" s="78"/>
      <c r="C6" s="71"/>
      <c r="D6" s="71"/>
      <c r="E6" s="71"/>
      <c r="F6" s="72"/>
      <c r="G6" s="72"/>
      <c r="H6" s="71"/>
      <c r="I6" s="72"/>
      <c r="J6" s="71"/>
    </row>
    <row r="7" spans="1:10" ht="15">
      <c r="A7" s="76" t="s">
        <v>97</v>
      </c>
      <c r="B7" s="78"/>
      <c r="C7" s="71"/>
      <c r="D7" s="71"/>
      <c r="E7" s="71"/>
      <c r="F7" s="72"/>
      <c r="G7" s="72"/>
      <c r="H7" s="71"/>
      <c r="I7" s="72"/>
      <c r="J7" s="71"/>
    </row>
    <row r="8" spans="1:10" ht="15.75">
      <c r="A8" s="181" t="s">
        <v>29</v>
      </c>
      <c r="B8" s="181"/>
      <c r="C8" s="181"/>
      <c r="D8" s="181"/>
      <c r="E8" s="181"/>
      <c r="F8" s="181"/>
      <c r="G8" s="181"/>
      <c r="H8" s="181"/>
      <c r="I8" s="181"/>
      <c r="J8" s="181"/>
    </row>
    <row r="9" spans="1:10" ht="15.75">
      <c r="A9" s="79"/>
      <c r="B9" s="79"/>
      <c r="C9" s="79"/>
      <c r="D9" s="79"/>
      <c r="E9" s="79"/>
      <c r="F9" s="80"/>
      <c r="G9" s="79"/>
      <c r="H9" s="79"/>
      <c r="I9" s="80"/>
      <c r="J9" s="79"/>
    </row>
    <row r="10" spans="1:10" ht="15.75">
      <c r="A10" s="79"/>
      <c r="B10" s="79"/>
      <c r="C10" s="79"/>
      <c r="D10" s="79"/>
      <c r="E10" s="79"/>
      <c r="F10" s="81" t="s">
        <v>78</v>
      </c>
      <c r="H10" s="79"/>
      <c r="I10" s="80"/>
      <c r="J10" s="79"/>
    </row>
    <row r="11" spans="1:10" ht="15.75">
      <c r="A11" s="79"/>
      <c r="B11" s="79"/>
      <c r="C11" s="79"/>
      <c r="D11" s="79"/>
      <c r="E11" s="79"/>
      <c r="F11" s="80"/>
      <c r="G11" s="79"/>
      <c r="H11" s="79"/>
      <c r="I11" s="80"/>
      <c r="J11" s="79"/>
    </row>
    <row r="12" spans="1:10" ht="15.75" customHeight="1">
      <c r="A12" s="182" t="s">
        <v>79</v>
      </c>
      <c r="B12" s="183"/>
      <c r="C12" s="183"/>
      <c r="D12" s="183"/>
      <c r="E12" s="183"/>
      <c r="F12" s="183"/>
      <c r="G12" s="183"/>
      <c r="H12" s="183"/>
      <c r="I12" s="183"/>
      <c r="J12" s="79"/>
    </row>
    <row r="13" spans="1:10" ht="15.75">
      <c r="A13" s="79"/>
      <c r="B13" s="79"/>
      <c r="C13" s="79"/>
      <c r="D13" s="79"/>
      <c r="E13" s="79"/>
      <c r="F13" s="80"/>
      <c r="G13" s="79"/>
      <c r="H13" s="79"/>
      <c r="I13" s="80"/>
      <c r="J13" s="79"/>
    </row>
    <row r="14" spans="1:10" ht="18">
      <c r="A14" s="82"/>
      <c r="B14" s="83"/>
      <c r="C14" s="83"/>
      <c r="D14" s="83"/>
      <c r="E14" s="83"/>
      <c r="F14" s="84"/>
      <c r="G14" s="84"/>
      <c r="H14" s="85"/>
      <c r="I14" s="137"/>
      <c r="J14" s="86"/>
    </row>
    <row r="15" spans="1:9" ht="25.5">
      <c r="A15" s="228" t="s">
        <v>104</v>
      </c>
      <c r="B15" s="229"/>
      <c r="C15" s="229"/>
      <c r="D15" s="229"/>
      <c r="E15" s="230"/>
      <c r="F15" s="87" t="s">
        <v>25</v>
      </c>
      <c r="G15" s="87" t="s">
        <v>26</v>
      </c>
      <c r="H15" s="87" t="s">
        <v>73</v>
      </c>
      <c r="I15" s="148" t="s">
        <v>27</v>
      </c>
    </row>
    <row r="16" spans="1:9" ht="15">
      <c r="A16" s="187" t="s">
        <v>100</v>
      </c>
      <c r="B16" s="188"/>
      <c r="C16" s="188"/>
      <c r="D16" s="188"/>
      <c r="E16" s="189"/>
      <c r="F16" s="88">
        <f>613327-30000</f>
        <v>583327</v>
      </c>
      <c r="G16" s="88">
        <f>H16-F16</f>
        <v>86760</v>
      </c>
      <c r="H16" s="88">
        <f>H17+H18</f>
        <v>670087</v>
      </c>
      <c r="I16" s="149">
        <f>H16/F16*100</f>
        <v>114.87330433873282</v>
      </c>
    </row>
    <row r="17" spans="1:9" ht="15">
      <c r="A17" s="190" t="s">
        <v>33</v>
      </c>
      <c r="B17" s="191"/>
      <c r="C17" s="191"/>
      <c r="D17" s="191"/>
      <c r="E17" s="192"/>
      <c r="F17" s="89">
        <f>613327-30000</f>
        <v>583327</v>
      </c>
      <c r="G17" s="88">
        <f aca="true" t="shared" si="0" ref="G17:G24">H17-F17</f>
        <v>86760</v>
      </c>
      <c r="H17" s="89">
        <v>670087</v>
      </c>
      <c r="I17" s="150">
        <f>H17/F17*100</f>
        <v>114.87330433873282</v>
      </c>
    </row>
    <row r="18" spans="1:9" ht="15">
      <c r="A18" s="193" t="s">
        <v>81</v>
      </c>
      <c r="B18" s="194"/>
      <c r="C18" s="194"/>
      <c r="D18" s="194"/>
      <c r="E18" s="192"/>
      <c r="F18" s="90">
        <v>0</v>
      </c>
      <c r="G18" s="165">
        <f t="shared" si="0"/>
        <v>0</v>
      </c>
      <c r="H18" s="90">
        <v>0</v>
      </c>
      <c r="I18" s="150"/>
    </row>
    <row r="19" spans="1:9" ht="15">
      <c r="A19" s="91" t="s">
        <v>101</v>
      </c>
      <c r="B19" s="92"/>
      <c r="C19" s="92"/>
      <c r="D19" s="92"/>
      <c r="E19" s="163"/>
      <c r="F19" s="94">
        <f>SUM(F20:F21)</f>
        <v>659327</v>
      </c>
      <c r="G19" s="88">
        <f t="shared" si="0"/>
        <v>98296</v>
      </c>
      <c r="H19" s="94">
        <f>SUM(H20:H21)</f>
        <v>757623</v>
      </c>
      <c r="I19" s="149">
        <f>H19/F19*100</f>
        <v>114.90853552182756</v>
      </c>
    </row>
    <row r="20" spans="1:9" ht="15">
      <c r="A20" s="195" t="s">
        <v>83</v>
      </c>
      <c r="B20" s="191"/>
      <c r="C20" s="191"/>
      <c r="D20" s="191"/>
      <c r="E20" s="196"/>
      <c r="F20" s="95">
        <f>617257-30000</f>
        <v>587257</v>
      </c>
      <c r="G20" s="165">
        <f t="shared" si="0"/>
        <v>41949</v>
      </c>
      <c r="H20" s="95">
        <v>629206</v>
      </c>
      <c r="I20" s="151">
        <f>H20/F20*100</f>
        <v>107.1432098723387</v>
      </c>
    </row>
    <row r="21" spans="1:9" ht="15">
      <c r="A21" s="193" t="s">
        <v>84</v>
      </c>
      <c r="B21" s="194"/>
      <c r="C21" s="194"/>
      <c r="D21" s="194"/>
      <c r="E21" s="192"/>
      <c r="F21" s="96">
        <v>72070</v>
      </c>
      <c r="G21" s="165">
        <f t="shared" si="0"/>
        <v>56347</v>
      </c>
      <c r="H21" s="96">
        <v>128417</v>
      </c>
      <c r="I21" s="151">
        <f>H21/F21*100</f>
        <v>178.18371028167059</v>
      </c>
    </row>
    <row r="22" spans="1:10" ht="15">
      <c r="A22" s="210" t="s">
        <v>102</v>
      </c>
      <c r="B22" s="211"/>
      <c r="C22" s="211"/>
      <c r="D22" s="211"/>
      <c r="E22" s="211"/>
      <c r="F22" s="114"/>
      <c r="G22" s="168"/>
      <c r="H22" s="115"/>
      <c r="I22" s="156"/>
      <c r="J22" s="103"/>
    </row>
    <row r="23" spans="1:10" ht="15">
      <c r="A23" s="212"/>
      <c r="B23" s="212"/>
      <c r="C23" s="212"/>
      <c r="D23" s="212"/>
      <c r="E23" s="212"/>
      <c r="F23" s="164">
        <v>76000</v>
      </c>
      <c r="G23" s="169">
        <f t="shared" si="0"/>
        <v>11536</v>
      </c>
      <c r="H23" s="164">
        <v>87536</v>
      </c>
      <c r="I23" s="157">
        <v>100</v>
      </c>
      <c r="J23" s="103"/>
    </row>
    <row r="24" spans="1:10" ht="15">
      <c r="A24" s="204" t="s">
        <v>103</v>
      </c>
      <c r="B24" s="205"/>
      <c r="C24" s="205"/>
      <c r="D24" s="205"/>
      <c r="E24" s="205"/>
      <c r="F24" s="130">
        <f>F16-F19+F23</f>
        <v>0</v>
      </c>
      <c r="G24" s="88">
        <f t="shared" si="0"/>
        <v>0</v>
      </c>
      <c r="H24" s="131">
        <v>0</v>
      </c>
      <c r="I24" s="132" t="s">
        <v>28</v>
      </c>
      <c r="J24" s="133"/>
    </row>
    <row r="25" spans="1:10" ht="18">
      <c r="A25" s="134"/>
      <c r="B25" s="83"/>
      <c r="C25" s="83"/>
      <c r="D25" s="83"/>
      <c r="E25" s="83"/>
      <c r="F25" s="84"/>
      <c r="G25" s="84"/>
      <c r="H25" s="135"/>
      <c r="I25" s="161"/>
      <c r="J25" s="135"/>
    </row>
    <row r="26" spans="1:10" ht="15">
      <c r="A26" s="85"/>
      <c r="B26" s="85"/>
      <c r="C26" s="85"/>
      <c r="D26" s="136"/>
      <c r="E26" s="85"/>
      <c r="F26" s="137"/>
      <c r="G26" s="137"/>
      <c r="H26" s="85"/>
      <c r="I26" s="137"/>
      <c r="J26" s="85"/>
    </row>
    <row r="27" spans="1:10" ht="15">
      <c r="A27" s="138"/>
      <c r="B27" s="85"/>
      <c r="C27" s="85"/>
      <c r="D27" s="136"/>
      <c r="E27" s="85"/>
      <c r="F27" s="137"/>
      <c r="G27" s="137"/>
      <c r="H27" s="139"/>
      <c r="I27" s="162"/>
      <c r="J27" s="140"/>
    </row>
    <row r="28" spans="1:10" ht="15">
      <c r="A28" s="138"/>
      <c r="B28" s="85"/>
      <c r="C28" s="85"/>
      <c r="D28" s="136"/>
      <c r="E28" s="85"/>
      <c r="F28" s="137"/>
      <c r="G28" s="137"/>
      <c r="H28" s="139"/>
      <c r="I28" s="162"/>
      <c r="J28" s="140"/>
    </row>
  </sheetData>
  <sheetProtection/>
  <mergeCells count="10">
    <mergeCell ref="A24:E24"/>
    <mergeCell ref="A22:E23"/>
    <mergeCell ref="A20:E20"/>
    <mergeCell ref="A21:E21"/>
    <mergeCell ref="A8:J8"/>
    <mergeCell ref="A12:I12"/>
    <mergeCell ref="A15:E15"/>
    <mergeCell ref="A16:E16"/>
    <mergeCell ref="A17:E17"/>
    <mergeCell ref="A18:E1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1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64.00390625" style="0" customWidth="1"/>
    <col min="2" max="5" width="15.7109375" style="0" customWidth="1"/>
  </cols>
  <sheetData>
    <row r="3" ht="15.75" thickBot="1"/>
    <row r="4" spans="1:5" ht="32.25" customHeight="1" thickBot="1">
      <c r="A4" s="3" t="s">
        <v>104</v>
      </c>
      <c r="B4" s="3" t="s">
        <v>25</v>
      </c>
      <c r="C4" s="3" t="s">
        <v>26</v>
      </c>
      <c r="D4" s="3" t="s">
        <v>73</v>
      </c>
      <c r="E4" s="3" t="s">
        <v>112</v>
      </c>
    </row>
    <row r="5" spans="1:5" s="175" customFormat="1" ht="16.5" customHeight="1">
      <c r="A5" s="17" t="s">
        <v>105</v>
      </c>
      <c r="B5" s="14">
        <v>583327</v>
      </c>
      <c r="C5" s="14">
        <v>86760</v>
      </c>
      <c r="D5" s="14">
        <v>670087</v>
      </c>
      <c r="E5" s="15">
        <v>114.87</v>
      </c>
    </row>
    <row r="6" spans="1:5" s="174" customFormat="1" ht="30" customHeight="1">
      <c r="A6" s="173" t="s">
        <v>106</v>
      </c>
      <c r="B6" s="171">
        <v>51050</v>
      </c>
      <c r="C6" s="171">
        <v>55742</v>
      </c>
      <c r="D6" s="171">
        <v>106792</v>
      </c>
      <c r="E6" s="172">
        <v>209.19</v>
      </c>
    </row>
    <row r="7" spans="1:5" s="174" customFormat="1" ht="30" customHeight="1">
      <c r="A7" s="173" t="s">
        <v>107</v>
      </c>
      <c r="B7" s="171">
        <v>39805</v>
      </c>
      <c r="C7" s="171">
        <v>20186</v>
      </c>
      <c r="D7" s="171">
        <v>59991</v>
      </c>
      <c r="E7" s="172">
        <v>150.71</v>
      </c>
    </row>
    <row r="8" spans="1:5" s="174" customFormat="1" ht="30" customHeight="1">
      <c r="A8" s="173" t="s">
        <v>108</v>
      </c>
      <c r="B8" s="171">
        <v>14655</v>
      </c>
      <c r="C8" s="172">
        <v>836</v>
      </c>
      <c r="D8" s="171">
        <v>15491</v>
      </c>
      <c r="E8" s="172">
        <v>105.7</v>
      </c>
    </row>
    <row r="9" spans="1:5" s="174" customFormat="1" ht="30" customHeight="1">
      <c r="A9" s="173" t="s">
        <v>109</v>
      </c>
      <c r="B9" s="171">
        <v>477817</v>
      </c>
      <c r="C9" s="171">
        <v>9996</v>
      </c>
      <c r="D9" s="171">
        <v>487813</v>
      </c>
      <c r="E9" s="172">
        <v>102.09</v>
      </c>
    </row>
    <row r="10" spans="1:5" s="174" customFormat="1" ht="30" customHeight="1">
      <c r="A10" s="173" t="s">
        <v>113</v>
      </c>
      <c r="B10" s="171">
        <v>76000</v>
      </c>
      <c r="C10" s="171">
        <v>11536</v>
      </c>
      <c r="D10" s="171">
        <v>87536</v>
      </c>
      <c r="E10" s="172">
        <v>115.18</v>
      </c>
    </row>
    <row r="11" spans="1:5" s="179" customFormat="1" ht="30" customHeight="1">
      <c r="A11" s="176" t="s">
        <v>110</v>
      </c>
      <c r="B11" s="177">
        <v>659327</v>
      </c>
      <c r="C11" s="177">
        <v>98296</v>
      </c>
      <c r="D11" s="177">
        <v>757623</v>
      </c>
      <c r="E11" s="178">
        <v>114.91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1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5.00390625" style="0" customWidth="1"/>
    <col min="2" max="5" width="15.7109375" style="0" customWidth="1"/>
  </cols>
  <sheetData>
    <row r="2" ht="15.75" thickBot="1"/>
    <row r="3" spans="1:5" ht="39.75" customHeight="1" thickBot="1">
      <c r="A3" s="3" t="s">
        <v>104</v>
      </c>
      <c r="B3" s="3" t="s">
        <v>25</v>
      </c>
      <c r="C3" s="3" t="s">
        <v>26</v>
      </c>
      <c r="D3" s="3" t="s">
        <v>73</v>
      </c>
      <c r="E3" s="3" t="s">
        <v>112</v>
      </c>
    </row>
    <row r="4" spans="1:5" ht="30" customHeight="1">
      <c r="A4" s="17" t="s">
        <v>6</v>
      </c>
      <c r="B4" s="14">
        <v>587257</v>
      </c>
      <c r="C4" s="14">
        <v>41949</v>
      </c>
      <c r="D4" s="14">
        <v>629206</v>
      </c>
      <c r="E4" s="15">
        <v>107.14</v>
      </c>
    </row>
    <row r="5" spans="1:5" s="174" customFormat="1" ht="30" customHeight="1">
      <c r="A5" s="170" t="s">
        <v>7</v>
      </c>
      <c r="B5" s="171">
        <v>350655</v>
      </c>
      <c r="C5" s="171">
        <v>1095</v>
      </c>
      <c r="D5" s="171">
        <v>351750</v>
      </c>
      <c r="E5" s="172">
        <v>100.31</v>
      </c>
    </row>
    <row r="6" spans="1:5" s="174" customFormat="1" ht="30" customHeight="1">
      <c r="A6" s="170" t="s">
        <v>12</v>
      </c>
      <c r="B6" s="171">
        <v>235699</v>
      </c>
      <c r="C6" s="171">
        <v>40499</v>
      </c>
      <c r="D6" s="171">
        <v>276198</v>
      </c>
      <c r="E6" s="172">
        <v>117.18</v>
      </c>
    </row>
    <row r="7" spans="1:5" s="174" customFormat="1" ht="30" customHeight="1">
      <c r="A7" s="170" t="s">
        <v>13</v>
      </c>
      <c r="B7" s="172">
        <v>903</v>
      </c>
      <c r="C7" s="172">
        <v>355</v>
      </c>
      <c r="D7" s="171">
        <v>1258</v>
      </c>
      <c r="E7" s="172">
        <v>139.31</v>
      </c>
    </row>
    <row r="8" spans="1:5" ht="30" customHeight="1">
      <c r="A8" s="17" t="s">
        <v>17</v>
      </c>
      <c r="B8" s="14">
        <v>72070</v>
      </c>
      <c r="C8" s="14">
        <v>56347</v>
      </c>
      <c r="D8" s="14">
        <v>128417</v>
      </c>
      <c r="E8" s="15">
        <v>178.18</v>
      </c>
    </row>
    <row r="9" spans="1:5" s="174" customFormat="1" ht="30" customHeight="1">
      <c r="A9" s="170" t="s">
        <v>22</v>
      </c>
      <c r="B9" s="171">
        <v>13000</v>
      </c>
      <c r="C9" s="171">
        <v>-13000</v>
      </c>
      <c r="D9" s="170"/>
      <c r="E9" s="172" t="s">
        <v>28</v>
      </c>
    </row>
    <row r="10" spans="1:5" s="174" customFormat="1" ht="30" customHeight="1">
      <c r="A10" s="170" t="s">
        <v>18</v>
      </c>
      <c r="B10" s="171">
        <v>59070</v>
      </c>
      <c r="C10" s="171">
        <v>69347</v>
      </c>
      <c r="D10" s="171">
        <v>128417</v>
      </c>
      <c r="E10" s="172">
        <v>217.4</v>
      </c>
    </row>
    <row r="11" spans="1:5" ht="30" customHeight="1">
      <c r="A11" s="176" t="s">
        <v>111</v>
      </c>
      <c r="B11" s="177">
        <v>659327</v>
      </c>
      <c r="C11" s="177">
        <v>98296</v>
      </c>
      <c r="D11" s="177">
        <v>757623</v>
      </c>
      <c r="E11" s="178">
        <v>114.91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 ZA 2023. GODINU</dc:title>
  <dc:subject/>
  <dc:creator>Butorac Kušić Lidija</dc:creator>
  <cp:keywords/>
  <dc:description/>
  <cp:lastModifiedBy>Butorac Kušić Lidija</cp:lastModifiedBy>
  <cp:lastPrinted>2023-05-22T14:08:52Z</cp:lastPrinted>
  <dcterms:created xsi:type="dcterms:W3CDTF">2023-05-11T07:57:39Z</dcterms:created>
  <dcterms:modified xsi:type="dcterms:W3CDTF">2023-05-22T14:16:38Z</dcterms:modified>
  <cp:category/>
  <cp:version/>
  <cp:contentType/>
  <cp:contentStatus/>
</cp:coreProperties>
</file>